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"/>
    </mc:Choice>
  </mc:AlternateContent>
  <xr:revisionPtr revIDLastSave="0" documentId="13_ncr:1_{F3D7C963-8E92-4F68-AA3C-BA1249C3C9E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13" i="7" l="1"/>
  <c r="Q113" i="7"/>
  <c r="N113" i="7"/>
  <c r="L113" i="7"/>
  <c r="K113" i="7"/>
  <c r="H113" i="7"/>
  <c r="R104" i="7"/>
  <c r="Q104" i="7"/>
  <c r="N104" i="7"/>
  <c r="L104" i="7"/>
  <c r="K104" i="7"/>
  <c r="H104" i="7"/>
  <c r="Q95" i="7"/>
  <c r="N95" i="7"/>
  <c r="L95" i="7"/>
  <c r="N115" i="6"/>
  <c r="P113" i="7"/>
  <c r="O113" i="7"/>
  <c r="M113" i="7"/>
  <c r="J113" i="7"/>
  <c r="I113" i="7"/>
  <c r="G113" i="7"/>
  <c r="P104" i="7"/>
  <c r="O104" i="7"/>
  <c r="M104" i="7"/>
  <c r="J104" i="7"/>
  <c r="I104" i="7"/>
  <c r="G104" i="7"/>
  <c r="P95" i="7"/>
  <c r="R95" i="7" s="1"/>
  <c r="O95" i="7"/>
  <c r="M95" i="7"/>
  <c r="J95" i="7"/>
  <c r="I95" i="7"/>
  <c r="K95" i="7" s="1"/>
  <c r="G95" i="7"/>
  <c r="H95" i="7" s="1"/>
  <c r="P86" i="7"/>
  <c r="R86" i="7" s="1"/>
  <c r="O86" i="7"/>
  <c r="Q86" i="7" s="1"/>
  <c r="M86" i="7"/>
  <c r="N86" i="7" s="1"/>
  <c r="J86" i="7"/>
  <c r="L86" i="7" s="1"/>
  <c r="I86" i="7"/>
  <c r="K86" i="7" s="1"/>
  <c r="G86" i="7"/>
  <c r="H86" i="7" s="1"/>
  <c r="P77" i="7"/>
  <c r="R77" i="7" s="1"/>
  <c r="O77" i="7"/>
  <c r="Q77" i="7" s="1"/>
  <c r="M77" i="7"/>
  <c r="N77" i="7" s="1"/>
  <c r="J77" i="7"/>
  <c r="L77" i="7" s="1"/>
  <c r="I77" i="7"/>
  <c r="K77" i="7" s="1"/>
  <c r="G77" i="7"/>
  <c r="H77" i="7" s="1"/>
  <c r="P68" i="7"/>
  <c r="R68" i="7" s="1"/>
  <c r="O68" i="7"/>
  <c r="Q68" i="7" s="1"/>
  <c r="M68" i="7"/>
  <c r="N68" i="7" s="1"/>
  <c r="J68" i="7"/>
  <c r="L68" i="7" s="1"/>
  <c r="I68" i="7"/>
  <c r="K68" i="7" s="1"/>
  <c r="G68" i="7"/>
  <c r="H68" i="7" s="1"/>
  <c r="P59" i="7"/>
  <c r="R59" i="7" s="1"/>
  <c r="O59" i="7"/>
  <c r="Q59" i="7" s="1"/>
  <c r="M59" i="7"/>
  <c r="N59" i="7" s="1"/>
  <c r="J59" i="7"/>
  <c r="L59" i="7" s="1"/>
  <c r="I59" i="7"/>
  <c r="K59" i="7" s="1"/>
  <c r="G59" i="7"/>
  <c r="H59" i="7" s="1"/>
  <c r="P50" i="7"/>
  <c r="R50" i="7" s="1"/>
  <c r="O50" i="7"/>
  <c r="Q50" i="7" s="1"/>
  <c r="M50" i="7"/>
  <c r="N50" i="7" s="1"/>
  <c r="J50" i="7"/>
  <c r="L50" i="7" s="1"/>
  <c r="I50" i="7"/>
  <c r="K50" i="7" s="1"/>
  <c r="G50" i="7"/>
  <c r="H50" i="7" s="1"/>
  <c r="P41" i="7"/>
  <c r="R41" i="7" s="1"/>
  <c r="O41" i="7"/>
  <c r="Q41" i="7" s="1"/>
  <c r="M41" i="7"/>
  <c r="N41" i="7" s="1"/>
  <c r="J41" i="7"/>
  <c r="L41" i="7" s="1"/>
  <c r="I41" i="7"/>
  <c r="K41" i="7" s="1"/>
  <c r="G41" i="7"/>
  <c r="H41" i="7" s="1"/>
  <c r="P32" i="7"/>
  <c r="R32" i="7" s="1"/>
  <c r="O32" i="7"/>
  <c r="Q32" i="7" s="1"/>
  <c r="M32" i="7"/>
  <c r="N32" i="7" s="1"/>
  <c r="J32" i="7"/>
  <c r="L32" i="7" s="1"/>
  <c r="I32" i="7"/>
  <c r="K32" i="7" s="1"/>
  <c r="G32" i="7"/>
  <c r="H32" i="7" s="1"/>
  <c r="P23" i="7"/>
  <c r="R23" i="7" s="1"/>
  <c r="O23" i="7"/>
  <c r="Q23" i="7" s="1"/>
  <c r="M23" i="7"/>
  <c r="N23" i="7" s="1"/>
  <c r="J23" i="7"/>
  <c r="L23" i="7" s="1"/>
  <c r="I23" i="7"/>
  <c r="K23" i="7" s="1"/>
  <c r="G23" i="7"/>
  <c r="H23" i="7" s="1"/>
  <c r="P14" i="7"/>
  <c r="R14" i="7" s="1"/>
  <c r="O14" i="7"/>
  <c r="Q14" i="7" s="1"/>
  <c r="M14" i="7"/>
  <c r="N14" i="7" s="1"/>
  <c r="J14" i="7"/>
  <c r="L14" i="7" s="1"/>
  <c r="I14" i="7"/>
  <c r="K14" i="7" s="1"/>
  <c r="G14" i="7"/>
  <c r="H14" i="7" s="1"/>
  <c r="N115" i="5"/>
  <c r="N115" i="3"/>
  <c r="H113" i="6"/>
  <c r="R104" i="6"/>
  <c r="K95" i="6"/>
  <c r="P113" i="6"/>
  <c r="R113" i="6" s="1"/>
  <c r="O113" i="6"/>
  <c r="Q113" i="6" s="1"/>
  <c r="M113" i="6"/>
  <c r="N113" i="6" s="1"/>
  <c r="J113" i="6"/>
  <c r="L113" i="6" s="1"/>
  <c r="I113" i="6"/>
  <c r="K113" i="6" s="1"/>
  <c r="G113" i="6"/>
  <c r="P104" i="6"/>
  <c r="O104" i="6"/>
  <c r="Q104" i="6" s="1"/>
  <c r="M104" i="6"/>
  <c r="N104" i="6" s="1"/>
  <c r="J104" i="6"/>
  <c r="L104" i="6" s="1"/>
  <c r="I104" i="6"/>
  <c r="K104" i="6" s="1"/>
  <c r="G104" i="6"/>
  <c r="H104" i="6" s="1"/>
  <c r="P95" i="6"/>
  <c r="R95" i="6" s="1"/>
  <c r="O95" i="6"/>
  <c r="Q95" i="6" s="1"/>
  <c r="M95" i="6"/>
  <c r="N95" i="6" s="1"/>
  <c r="J95" i="6"/>
  <c r="L95" i="6" s="1"/>
  <c r="I95" i="6"/>
  <c r="G95" i="6"/>
  <c r="H95" i="6" s="1"/>
  <c r="P86" i="6"/>
  <c r="R86" i="6" s="1"/>
  <c r="O86" i="6"/>
  <c r="Q86" i="6" s="1"/>
  <c r="M86" i="6"/>
  <c r="N86" i="6" s="1"/>
  <c r="J86" i="6"/>
  <c r="L86" i="6" s="1"/>
  <c r="I86" i="6"/>
  <c r="K86" i="6" s="1"/>
  <c r="G86" i="6"/>
  <c r="H86" i="6" s="1"/>
  <c r="P77" i="6"/>
  <c r="R77" i="6" s="1"/>
  <c r="O77" i="6"/>
  <c r="Q77" i="6" s="1"/>
  <c r="M77" i="6"/>
  <c r="N77" i="6" s="1"/>
  <c r="J77" i="6"/>
  <c r="L77" i="6" s="1"/>
  <c r="I77" i="6"/>
  <c r="K77" i="6" s="1"/>
  <c r="G77" i="6"/>
  <c r="H77" i="6" s="1"/>
  <c r="P68" i="6"/>
  <c r="R68" i="6" s="1"/>
  <c r="O68" i="6"/>
  <c r="Q68" i="6" s="1"/>
  <c r="M68" i="6"/>
  <c r="N68" i="6" s="1"/>
  <c r="J68" i="6"/>
  <c r="L68" i="6" s="1"/>
  <c r="I68" i="6"/>
  <c r="K68" i="6" s="1"/>
  <c r="G68" i="6"/>
  <c r="H68" i="6" s="1"/>
  <c r="P59" i="6"/>
  <c r="R59" i="6" s="1"/>
  <c r="O59" i="6"/>
  <c r="Q59" i="6" s="1"/>
  <c r="M59" i="6"/>
  <c r="N59" i="6" s="1"/>
  <c r="J59" i="6"/>
  <c r="L59" i="6" s="1"/>
  <c r="I59" i="6"/>
  <c r="K59" i="6" s="1"/>
  <c r="G59" i="6"/>
  <c r="H59" i="6" s="1"/>
  <c r="P50" i="6"/>
  <c r="R50" i="6" s="1"/>
  <c r="O50" i="6"/>
  <c r="Q50" i="6" s="1"/>
  <c r="M50" i="6"/>
  <c r="N50" i="6" s="1"/>
  <c r="J50" i="6"/>
  <c r="L50" i="6" s="1"/>
  <c r="I50" i="6"/>
  <c r="K50" i="6" s="1"/>
  <c r="G50" i="6"/>
  <c r="H50" i="6" s="1"/>
  <c r="P41" i="6"/>
  <c r="R41" i="6" s="1"/>
  <c r="O41" i="6"/>
  <c r="Q41" i="6" s="1"/>
  <c r="M41" i="6"/>
  <c r="N41" i="6" s="1"/>
  <c r="J41" i="6"/>
  <c r="L41" i="6" s="1"/>
  <c r="I41" i="6"/>
  <c r="K41" i="6" s="1"/>
  <c r="G41" i="6"/>
  <c r="H41" i="6" s="1"/>
  <c r="P32" i="6"/>
  <c r="R32" i="6" s="1"/>
  <c r="O32" i="6"/>
  <c r="Q32" i="6" s="1"/>
  <c r="M32" i="6"/>
  <c r="N32" i="6" s="1"/>
  <c r="J32" i="6"/>
  <c r="L32" i="6" s="1"/>
  <c r="I32" i="6"/>
  <c r="K32" i="6" s="1"/>
  <c r="G32" i="6"/>
  <c r="H32" i="6" s="1"/>
  <c r="P23" i="6"/>
  <c r="R23" i="6" s="1"/>
  <c r="O23" i="6"/>
  <c r="Q23" i="6" s="1"/>
  <c r="M23" i="6"/>
  <c r="N23" i="6" s="1"/>
  <c r="J23" i="6"/>
  <c r="L23" i="6" s="1"/>
  <c r="I23" i="6"/>
  <c r="K23" i="6" s="1"/>
  <c r="G23" i="6"/>
  <c r="H23" i="6" s="1"/>
  <c r="P14" i="6"/>
  <c r="R14" i="6" s="1"/>
  <c r="O14" i="6"/>
  <c r="Q14" i="6" s="1"/>
  <c r="M14" i="6"/>
  <c r="N14" i="6" s="1"/>
  <c r="J14" i="6"/>
  <c r="L14" i="6" s="1"/>
  <c r="I14" i="6"/>
  <c r="K14" i="6" s="1"/>
  <c r="G14" i="6"/>
  <c r="H14" i="6" s="1"/>
  <c r="G50" i="5"/>
  <c r="H50" i="5" s="1"/>
  <c r="J23" i="5"/>
  <c r="L23" i="5" s="1"/>
  <c r="I23" i="5"/>
  <c r="K23" i="5" s="1"/>
  <c r="G23" i="5"/>
  <c r="H23" i="5" s="1"/>
  <c r="I14" i="5"/>
  <c r="K14" i="5" s="1"/>
  <c r="G14" i="5"/>
  <c r="H14" i="5" s="1"/>
  <c r="P113" i="5"/>
  <c r="R113" i="5" s="1"/>
  <c r="O113" i="5"/>
  <c r="Q113" i="5" s="1"/>
  <c r="M113" i="5"/>
  <c r="N113" i="5" s="1"/>
  <c r="J113" i="5"/>
  <c r="L113" i="5" s="1"/>
  <c r="I113" i="5"/>
  <c r="K113" i="5" s="1"/>
  <c r="G113" i="5"/>
  <c r="H113" i="5" s="1"/>
  <c r="P104" i="5"/>
  <c r="R104" i="5" s="1"/>
  <c r="O104" i="5"/>
  <c r="Q104" i="5" s="1"/>
  <c r="M104" i="5"/>
  <c r="N104" i="5" s="1"/>
  <c r="J104" i="5"/>
  <c r="L104" i="5" s="1"/>
  <c r="I104" i="5"/>
  <c r="K104" i="5" s="1"/>
  <c r="G104" i="5"/>
  <c r="H104" i="5" s="1"/>
  <c r="P95" i="5"/>
  <c r="R95" i="5" s="1"/>
  <c r="O95" i="5"/>
  <c r="Q95" i="5" s="1"/>
  <c r="M95" i="5"/>
  <c r="N95" i="5" s="1"/>
  <c r="J95" i="5"/>
  <c r="L95" i="5" s="1"/>
  <c r="I95" i="5"/>
  <c r="K95" i="5" s="1"/>
  <c r="G95" i="5"/>
  <c r="H95" i="5" s="1"/>
  <c r="P86" i="5"/>
  <c r="R86" i="5" s="1"/>
  <c r="O86" i="5"/>
  <c r="Q86" i="5" s="1"/>
  <c r="M86" i="5"/>
  <c r="N86" i="5" s="1"/>
  <c r="J86" i="5"/>
  <c r="L86" i="5" s="1"/>
  <c r="I86" i="5"/>
  <c r="K86" i="5" s="1"/>
  <c r="G86" i="5"/>
  <c r="H86" i="5" s="1"/>
  <c r="P77" i="5"/>
  <c r="R77" i="5" s="1"/>
  <c r="O77" i="5"/>
  <c r="Q77" i="5" s="1"/>
  <c r="M77" i="5"/>
  <c r="N77" i="5" s="1"/>
  <c r="J77" i="5"/>
  <c r="L77" i="5" s="1"/>
  <c r="I77" i="5"/>
  <c r="K77" i="5" s="1"/>
  <c r="G77" i="5"/>
  <c r="H77" i="5" s="1"/>
  <c r="P68" i="5"/>
  <c r="R68" i="5" s="1"/>
  <c r="O68" i="5"/>
  <c r="Q68" i="5" s="1"/>
  <c r="M68" i="5"/>
  <c r="N68" i="5" s="1"/>
  <c r="J68" i="5"/>
  <c r="L68" i="5" s="1"/>
  <c r="I68" i="5"/>
  <c r="K68" i="5" s="1"/>
  <c r="G68" i="5"/>
  <c r="H68" i="5" s="1"/>
  <c r="P59" i="5"/>
  <c r="R59" i="5" s="1"/>
  <c r="O59" i="5"/>
  <c r="Q59" i="5" s="1"/>
  <c r="M59" i="5"/>
  <c r="N59" i="5" s="1"/>
  <c r="J59" i="5"/>
  <c r="L59" i="5" s="1"/>
  <c r="I59" i="5"/>
  <c r="K59" i="5" s="1"/>
  <c r="G59" i="5"/>
  <c r="H59" i="5" s="1"/>
  <c r="P50" i="5"/>
  <c r="R50" i="5" s="1"/>
  <c r="O50" i="5"/>
  <c r="Q50" i="5" s="1"/>
  <c r="M50" i="5"/>
  <c r="N50" i="5" s="1"/>
  <c r="J50" i="5"/>
  <c r="L50" i="5" s="1"/>
  <c r="I50" i="5"/>
  <c r="K50" i="5" s="1"/>
  <c r="P41" i="5"/>
  <c r="R41" i="5" s="1"/>
  <c r="O41" i="5"/>
  <c r="Q41" i="5" s="1"/>
  <c r="M41" i="5"/>
  <c r="N41" i="5" s="1"/>
  <c r="J41" i="5"/>
  <c r="L41" i="5" s="1"/>
  <c r="I41" i="5"/>
  <c r="K41" i="5" s="1"/>
  <c r="G41" i="5"/>
  <c r="H41" i="5" s="1"/>
  <c r="P32" i="5"/>
  <c r="R32" i="5" s="1"/>
  <c r="O32" i="5"/>
  <c r="Q32" i="5" s="1"/>
  <c r="M32" i="5"/>
  <c r="N32" i="5" s="1"/>
  <c r="J32" i="5"/>
  <c r="L32" i="5" s="1"/>
  <c r="I32" i="5"/>
  <c r="K32" i="5" s="1"/>
  <c r="G32" i="5"/>
  <c r="H32" i="5" s="1"/>
  <c r="P23" i="5"/>
  <c r="R23" i="5" s="1"/>
  <c r="O23" i="5"/>
  <c r="Q23" i="5" s="1"/>
  <c r="M23" i="5"/>
  <c r="N23" i="5" s="1"/>
  <c r="P14" i="5"/>
  <c r="R14" i="5" s="1"/>
  <c r="O14" i="5"/>
  <c r="Q14" i="5" s="1"/>
  <c r="M14" i="5"/>
  <c r="N14" i="5" s="1"/>
  <c r="J14" i="5"/>
  <c r="L14" i="5" s="1"/>
  <c r="I33" i="7" l="1"/>
  <c r="K33" i="7" s="1"/>
  <c r="P42" i="7"/>
  <c r="R42" i="7" s="1"/>
  <c r="P24" i="7"/>
  <c r="R24" i="7" s="1"/>
  <c r="P87" i="7"/>
  <c r="R87" i="7" s="1"/>
  <c r="J33" i="7"/>
  <c r="L33" i="7" s="1"/>
  <c r="J69" i="7"/>
  <c r="L69" i="7" s="1"/>
  <c r="I87" i="7"/>
  <c r="K87" i="7" s="1"/>
  <c r="P51" i="7"/>
  <c r="R51" i="7" s="1"/>
  <c r="P96" i="7"/>
  <c r="R96" i="7" s="1"/>
  <c r="M87" i="7"/>
  <c r="N87" i="7" s="1"/>
  <c r="G105" i="7"/>
  <c r="H105" i="7" s="1"/>
  <c r="P33" i="7"/>
  <c r="R33" i="7" s="1"/>
  <c r="I105" i="7"/>
  <c r="K105" i="7" s="1"/>
  <c r="O96" i="7"/>
  <c r="Q96" i="7" s="1"/>
  <c r="P78" i="7"/>
  <c r="R78" i="7" s="1"/>
  <c r="J105" i="7"/>
  <c r="L105" i="7" s="1"/>
  <c r="G87" i="7"/>
  <c r="H87" i="7" s="1"/>
  <c r="P105" i="7"/>
  <c r="R105" i="7" s="1"/>
  <c r="G69" i="7"/>
  <c r="H69" i="7" s="1"/>
  <c r="O60" i="7"/>
  <c r="Q60" i="7" s="1"/>
  <c r="P60" i="7"/>
  <c r="R60" i="7" s="1"/>
  <c r="J87" i="7"/>
  <c r="L87" i="7" s="1"/>
  <c r="O51" i="7"/>
  <c r="Q51" i="7" s="1"/>
  <c r="I69" i="7"/>
  <c r="K69" i="7" s="1"/>
  <c r="I24" i="7"/>
  <c r="K24" i="7" s="1"/>
  <c r="J51" i="7"/>
  <c r="L51" i="7" s="1"/>
  <c r="P69" i="7"/>
  <c r="R69" i="7" s="1"/>
  <c r="O114" i="7"/>
  <c r="Q114" i="7" s="1"/>
  <c r="G24" i="7"/>
  <c r="H24" i="7" s="1"/>
  <c r="I51" i="7"/>
  <c r="K51" i="7" s="1"/>
  <c r="G42" i="7"/>
  <c r="H42" i="7" s="1"/>
  <c r="P114" i="7"/>
  <c r="R114" i="7" s="1"/>
  <c r="M105" i="7"/>
  <c r="N105" i="7" s="1"/>
  <c r="G114" i="7"/>
  <c r="H114" i="7" s="1"/>
  <c r="I96" i="7"/>
  <c r="K96" i="7" s="1"/>
  <c r="I114" i="7"/>
  <c r="K114" i="7" s="1"/>
  <c r="M51" i="7"/>
  <c r="N51" i="7" s="1"/>
  <c r="O69" i="7"/>
  <c r="Q69" i="7" s="1"/>
  <c r="J24" i="7"/>
  <c r="L24" i="7" s="1"/>
  <c r="J42" i="7"/>
  <c r="L42" i="7" s="1"/>
  <c r="J60" i="7"/>
  <c r="L60" i="7" s="1"/>
  <c r="J78" i="7"/>
  <c r="L78" i="7" s="1"/>
  <c r="J96" i="7"/>
  <c r="L96" i="7" s="1"/>
  <c r="J114" i="7"/>
  <c r="L114" i="7" s="1"/>
  <c r="O87" i="7"/>
  <c r="Q87" i="7" s="1"/>
  <c r="O105" i="7"/>
  <c r="Q105" i="7" s="1"/>
  <c r="I42" i="7"/>
  <c r="K42" i="7" s="1"/>
  <c r="I60" i="7"/>
  <c r="K60" i="7" s="1"/>
  <c r="I78" i="7"/>
  <c r="K78" i="7" s="1"/>
  <c r="M33" i="7"/>
  <c r="N33" i="7" s="1"/>
  <c r="M69" i="7"/>
  <c r="N69" i="7" s="1"/>
  <c r="O33" i="7"/>
  <c r="Q33" i="7" s="1"/>
  <c r="G60" i="7"/>
  <c r="H60" i="7" s="1"/>
  <c r="G78" i="7"/>
  <c r="H78" i="7" s="1"/>
  <c r="G96" i="7"/>
  <c r="H96" i="7" s="1"/>
  <c r="M24" i="7"/>
  <c r="N24" i="7" s="1"/>
  <c r="M42" i="7"/>
  <c r="N42" i="7" s="1"/>
  <c r="M60" i="7"/>
  <c r="N60" i="7" s="1"/>
  <c r="M78" i="7"/>
  <c r="N78" i="7" s="1"/>
  <c r="M96" i="7"/>
  <c r="N96" i="7" s="1"/>
  <c r="M114" i="7"/>
  <c r="N114" i="7" s="1"/>
  <c r="O24" i="7"/>
  <c r="Q24" i="7" s="1"/>
  <c r="G33" i="7"/>
  <c r="H33" i="7" s="1"/>
  <c r="O42" i="7"/>
  <c r="Q42" i="7" s="1"/>
  <c r="G51" i="7"/>
  <c r="H51" i="7" s="1"/>
  <c r="O78" i="7"/>
  <c r="Q78" i="7" s="1"/>
  <c r="M24" i="6"/>
  <c r="N24" i="6" s="1"/>
  <c r="M42" i="6"/>
  <c r="N42" i="6" s="1"/>
  <c r="G60" i="6"/>
  <c r="H60" i="6" s="1"/>
  <c r="G24" i="6"/>
  <c r="H24" i="6" s="1"/>
  <c r="I24" i="6"/>
  <c r="K24" i="6" s="1"/>
  <c r="J51" i="6"/>
  <c r="L51" i="6" s="1"/>
  <c r="I60" i="6"/>
  <c r="K60" i="6" s="1"/>
  <c r="J24" i="6"/>
  <c r="L24" i="6" s="1"/>
  <c r="M60" i="6"/>
  <c r="N60" i="6" s="1"/>
  <c r="I33" i="6"/>
  <c r="K33" i="6" s="1"/>
  <c r="J33" i="6"/>
  <c r="L33" i="6" s="1"/>
  <c r="O33" i="6"/>
  <c r="Q33" i="6" s="1"/>
  <c r="P51" i="6"/>
  <c r="R51" i="6" s="1"/>
  <c r="J69" i="6"/>
  <c r="L69" i="6" s="1"/>
  <c r="O105" i="6"/>
  <c r="Q105" i="6" s="1"/>
  <c r="O69" i="6"/>
  <c r="Q69" i="6" s="1"/>
  <c r="P69" i="6"/>
  <c r="R69" i="6" s="1"/>
  <c r="P105" i="6"/>
  <c r="R105" i="6" s="1"/>
  <c r="O87" i="6"/>
  <c r="Q87" i="6" s="1"/>
  <c r="I105" i="6"/>
  <c r="K105" i="6" s="1"/>
  <c r="J87" i="6"/>
  <c r="L87" i="6" s="1"/>
  <c r="G78" i="6"/>
  <c r="H78" i="6" s="1"/>
  <c r="G96" i="6"/>
  <c r="H96" i="6" s="1"/>
  <c r="M78" i="6"/>
  <c r="N78" i="6" s="1"/>
  <c r="J105" i="6"/>
  <c r="L105" i="6" s="1"/>
  <c r="O114" i="6"/>
  <c r="Q114" i="6" s="1"/>
  <c r="M51" i="6"/>
  <c r="N51" i="6" s="1"/>
  <c r="M87" i="6"/>
  <c r="N87" i="6" s="1"/>
  <c r="P87" i="6"/>
  <c r="R87" i="6" s="1"/>
  <c r="I96" i="6"/>
  <c r="K96" i="6" s="1"/>
  <c r="M114" i="6"/>
  <c r="N114" i="6" s="1"/>
  <c r="O24" i="6"/>
  <c r="Q24" i="6" s="1"/>
  <c r="G33" i="6"/>
  <c r="H33" i="6" s="1"/>
  <c r="O42" i="6"/>
  <c r="Q42" i="6" s="1"/>
  <c r="G51" i="6"/>
  <c r="H51" i="6" s="1"/>
  <c r="O60" i="6"/>
  <c r="Q60" i="6" s="1"/>
  <c r="G69" i="6"/>
  <c r="H69" i="6" s="1"/>
  <c r="O78" i="6"/>
  <c r="Q78" i="6" s="1"/>
  <c r="G87" i="6"/>
  <c r="H87" i="6" s="1"/>
  <c r="O96" i="6"/>
  <c r="Q96" i="6" s="1"/>
  <c r="G105" i="6"/>
  <c r="H105" i="6" s="1"/>
  <c r="O51" i="6"/>
  <c r="Q51" i="6" s="1"/>
  <c r="P33" i="6"/>
  <c r="R33" i="6" s="1"/>
  <c r="J96" i="6"/>
  <c r="L96" i="6" s="1"/>
  <c r="M96" i="6"/>
  <c r="N96" i="6" s="1"/>
  <c r="P24" i="6"/>
  <c r="R24" i="6" s="1"/>
  <c r="P42" i="6"/>
  <c r="R42" i="6" s="1"/>
  <c r="P60" i="6"/>
  <c r="R60" i="6" s="1"/>
  <c r="P78" i="6"/>
  <c r="R78" i="6" s="1"/>
  <c r="P96" i="6"/>
  <c r="R96" i="6" s="1"/>
  <c r="P114" i="6"/>
  <c r="R114" i="6" s="1"/>
  <c r="M33" i="6"/>
  <c r="N33" i="6" s="1"/>
  <c r="G42" i="6"/>
  <c r="H42" i="6" s="1"/>
  <c r="G114" i="6"/>
  <c r="H114" i="6" s="1"/>
  <c r="I42" i="6"/>
  <c r="K42" i="6" s="1"/>
  <c r="I78" i="6"/>
  <c r="K78" i="6" s="1"/>
  <c r="I114" i="6"/>
  <c r="K114" i="6" s="1"/>
  <c r="J78" i="6"/>
  <c r="L78" i="6" s="1"/>
  <c r="I51" i="6"/>
  <c r="K51" i="6" s="1"/>
  <c r="I69" i="6"/>
  <c r="K69" i="6" s="1"/>
  <c r="I87" i="6"/>
  <c r="K87" i="6" s="1"/>
  <c r="M69" i="6"/>
  <c r="N69" i="6" s="1"/>
  <c r="M105" i="6"/>
  <c r="N105" i="6" s="1"/>
  <c r="J42" i="6"/>
  <c r="L42" i="6" s="1"/>
  <c r="J60" i="6"/>
  <c r="L60" i="6" s="1"/>
  <c r="J114" i="6"/>
  <c r="L114" i="6" s="1"/>
  <c r="G42" i="5"/>
  <c r="H42" i="5" s="1"/>
  <c r="G51" i="5"/>
  <c r="H51" i="5" s="1"/>
  <c r="I24" i="5"/>
  <c r="K24" i="5" s="1"/>
  <c r="O33" i="5"/>
  <c r="Q33" i="5" s="1"/>
  <c r="G24" i="5"/>
  <c r="H24" i="5" s="1"/>
  <c r="O69" i="5"/>
  <c r="Q69" i="5" s="1"/>
  <c r="O105" i="5"/>
  <c r="Q105" i="5" s="1"/>
  <c r="G87" i="5"/>
  <c r="H87" i="5" s="1"/>
  <c r="J24" i="5"/>
  <c r="L24" i="5" s="1"/>
  <c r="P33" i="5"/>
  <c r="R33" i="5" s="1"/>
  <c r="I51" i="5"/>
  <c r="K51" i="5" s="1"/>
  <c r="P69" i="5"/>
  <c r="R69" i="5" s="1"/>
  <c r="I87" i="5"/>
  <c r="K87" i="5" s="1"/>
  <c r="P105" i="5"/>
  <c r="R105" i="5" s="1"/>
  <c r="J96" i="5"/>
  <c r="L96" i="5" s="1"/>
  <c r="O24" i="5"/>
  <c r="Q24" i="5" s="1"/>
  <c r="J51" i="5"/>
  <c r="L51" i="5" s="1"/>
  <c r="O60" i="5"/>
  <c r="Q60" i="5" s="1"/>
  <c r="G78" i="5"/>
  <c r="H78" i="5" s="1"/>
  <c r="J87" i="5"/>
  <c r="L87" i="5" s="1"/>
  <c r="O96" i="5"/>
  <c r="Q96" i="5" s="1"/>
  <c r="G114" i="5"/>
  <c r="H114" i="5" s="1"/>
  <c r="P24" i="5"/>
  <c r="R24" i="5" s="1"/>
  <c r="I42" i="5"/>
  <c r="K42" i="5" s="1"/>
  <c r="P60" i="5"/>
  <c r="R60" i="5" s="1"/>
  <c r="I78" i="5"/>
  <c r="K78" i="5" s="1"/>
  <c r="P96" i="5"/>
  <c r="R96" i="5" s="1"/>
  <c r="I114" i="5"/>
  <c r="K114" i="5" s="1"/>
  <c r="G33" i="5"/>
  <c r="H33" i="5" s="1"/>
  <c r="J42" i="5"/>
  <c r="L42" i="5" s="1"/>
  <c r="O51" i="5"/>
  <c r="Q51" i="5" s="1"/>
  <c r="G69" i="5"/>
  <c r="H69" i="5" s="1"/>
  <c r="J78" i="5"/>
  <c r="L78" i="5" s="1"/>
  <c r="O87" i="5"/>
  <c r="Q87" i="5" s="1"/>
  <c r="G105" i="5"/>
  <c r="H105" i="5" s="1"/>
  <c r="J114" i="5"/>
  <c r="L114" i="5" s="1"/>
  <c r="J60" i="5"/>
  <c r="L60" i="5" s="1"/>
  <c r="I33" i="5"/>
  <c r="K33" i="5" s="1"/>
  <c r="P51" i="5"/>
  <c r="R51" i="5" s="1"/>
  <c r="I69" i="5"/>
  <c r="K69" i="5" s="1"/>
  <c r="P87" i="5"/>
  <c r="R87" i="5" s="1"/>
  <c r="I105" i="5"/>
  <c r="K105" i="5" s="1"/>
  <c r="J33" i="5"/>
  <c r="L33" i="5" s="1"/>
  <c r="O42" i="5"/>
  <c r="Q42" i="5" s="1"/>
  <c r="G60" i="5"/>
  <c r="H60" i="5" s="1"/>
  <c r="J69" i="5"/>
  <c r="L69" i="5" s="1"/>
  <c r="O78" i="5"/>
  <c r="Q78" i="5" s="1"/>
  <c r="G96" i="5"/>
  <c r="H96" i="5" s="1"/>
  <c r="J105" i="5"/>
  <c r="L105" i="5" s="1"/>
  <c r="O114" i="5"/>
  <c r="Q114" i="5" s="1"/>
  <c r="P42" i="5"/>
  <c r="R42" i="5" s="1"/>
  <c r="I60" i="5"/>
  <c r="K60" i="5" s="1"/>
  <c r="P78" i="5"/>
  <c r="R78" i="5" s="1"/>
  <c r="I96" i="5"/>
  <c r="K96" i="5" s="1"/>
  <c r="P114" i="5"/>
  <c r="R114" i="5" s="1"/>
  <c r="M24" i="5"/>
  <c r="N24" i="5" s="1"/>
  <c r="M33" i="5"/>
  <c r="N33" i="5" s="1"/>
  <c r="M42" i="5"/>
  <c r="N42" i="5" s="1"/>
  <c r="M51" i="5"/>
  <c r="N51" i="5" s="1"/>
  <c r="M60" i="5"/>
  <c r="N60" i="5" s="1"/>
  <c r="M69" i="5"/>
  <c r="N69" i="5" s="1"/>
  <c r="M78" i="5"/>
  <c r="N78" i="5" s="1"/>
  <c r="M87" i="5"/>
  <c r="N87" i="5" s="1"/>
  <c r="M96" i="5"/>
  <c r="N96" i="5" s="1"/>
  <c r="M105" i="5"/>
  <c r="N105" i="5" s="1"/>
  <c r="M114" i="5"/>
  <c r="N114" i="5" s="1"/>
  <c r="I23" i="3" l="1"/>
  <c r="P113" i="3" l="1"/>
  <c r="O113" i="3"/>
  <c r="M113" i="3"/>
  <c r="J113" i="3"/>
  <c r="I113" i="3"/>
  <c r="G113" i="3"/>
  <c r="P104" i="3"/>
  <c r="O104" i="3"/>
  <c r="M104" i="3"/>
  <c r="J104" i="3"/>
  <c r="I104" i="3"/>
  <c r="G104" i="3"/>
  <c r="P95" i="3"/>
  <c r="O95" i="3"/>
  <c r="M95" i="3"/>
  <c r="J95" i="3"/>
  <c r="I95" i="3"/>
  <c r="G95" i="3"/>
  <c r="P86" i="3"/>
  <c r="O86" i="3"/>
  <c r="M86" i="3"/>
  <c r="J86" i="3"/>
  <c r="I86" i="3"/>
  <c r="G86" i="3"/>
  <c r="P77" i="3"/>
  <c r="O77" i="3"/>
  <c r="M77" i="3"/>
  <c r="J77" i="3"/>
  <c r="I77" i="3"/>
  <c r="G77" i="3"/>
  <c r="P68" i="3"/>
  <c r="O68" i="3"/>
  <c r="M68" i="3"/>
  <c r="J68" i="3"/>
  <c r="I68" i="3"/>
  <c r="G68" i="3"/>
  <c r="P59" i="3"/>
  <c r="O59" i="3"/>
  <c r="M59" i="3"/>
  <c r="J59" i="3"/>
  <c r="I59" i="3"/>
  <c r="G59" i="3"/>
  <c r="P50" i="3"/>
  <c r="O50" i="3"/>
  <c r="M50" i="3"/>
  <c r="J50" i="3"/>
  <c r="I50" i="3"/>
  <c r="G50" i="3"/>
  <c r="P41" i="3"/>
  <c r="O41" i="3"/>
  <c r="M41" i="3"/>
  <c r="J41" i="3"/>
  <c r="I41" i="3"/>
  <c r="G41" i="3"/>
  <c r="P32" i="3"/>
  <c r="O32" i="3"/>
  <c r="M32" i="3"/>
  <c r="J32" i="3"/>
  <c r="I32" i="3"/>
  <c r="G32" i="3"/>
  <c r="P23" i="3"/>
  <c r="O23" i="3"/>
  <c r="M23" i="3"/>
  <c r="J23" i="3"/>
  <c r="G23" i="3"/>
  <c r="P14" i="3"/>
  <c r="O14" i="3"/>
  <c r="M14" i="3"/>
  <c r="J14" i="3"/>
  <c r="I14" i="3"/>
  <c r="I24" i="3" s="1"/>
  <c r="G14" i="3"/>
  <c r="G24" i="3" l="1"/>
  <c r="J33" i="3"/>
  <c r="J24" i="3"/>
  <c r="M33" i="3"/>
  <c r="M24" i="3"/>
  <c r="I33" i="3"/>
  <c r="P24" i="3"/>
  <c r="J60" i="3"/>
  <c r="G33" i="3"/>
  <c r="I42" i="3"/>
  <c r="P33" i="3"/>
  <c r="M42" i="3"/>
  <c r="J51" i="3"/>
  <c r="O33" i="3"/>
  <c r="P42" i="3"/>
  <c r="G60" i="3"/>
  <c r="I51" i="3"/>
  <c r="O42" i="3"/>
  <c r="J42" i="3"/>
  <c r="G42" i="3"/>
  <c r="G51" i="3"/>
  <c r="J69" i="3"/>
  <c r="P60" i="3"/>
  <c r="J78" i="3"/>
  <c r="J87" i="3"/>
  <c r="P51" i="3"/>
  <c r="G69" i="3"/>
  <c r="O51" i="3"/>
  <c r="M51" i="3"/>
  <c r="P69" i="3"/>
  <c r="J114" i="3"/>
  <c r="O87" i="3"/>
  <c r="P87" i="3"/>
  <c r="P96" i="3"/>
  <c r="J105" i="3"/>
  <c r="J96" i="3"/>
  <c r="G105" i="3"/>
  <c r="P105" i="3"/>
  <c r="O78" i="3"/>
  <c r="G96" i="3"/>
  <c r="P78" i="3"/>
  <c r="P114" i="3"/>
  <c r="O69" i="3"/>
  <c r="O114" i="3"/>
  <c r="G87" i="3"/>
  <c r="G78" i="3"/>
  <c r="O96" i="3"/>
  <c r="I78" i="3"/>
  <c r="I114" i="3"/>
  <c r="I69" i="3"/>
  <c r="I105" i="3"/>
  <c r="I60" i="3"/>
  <c r="I96" i="3"/>
  <c r="O105" i="3"/>
  <c r="I87" i="3"/>
  <c r="M60" i="3"/>
  <c r="M69" i="3"/>
  <c r="M78" i="3"/>
  <c r="M87" i="3"/>
  <c r="M96" i="3"/>
  <c r="M105" i="3"/>
  <c r="M114" i="3"/>
  <c r="O24" i="3"/>
  <c r="O60" i="3"/>
  <c r="G114" i="3"/>
  <c r="G41" i="1"/>
  <c r="H41" i="3" s="1"/>
  <c r="I41" i="1"/>
  <c r="K41" i="3" s="1"/>
  <c r="J41" i="1"/>
  <c r="L41" i="3" s="1"/>
  <c r="M41" i="1"/>
  <c r="O41" i="1"/>
  <c r="P41" i="1"/>
  <c r="Q41" i="3" l="1"/>
  <c r="R41" i="3"/>
  <c r="N41" i="3"/>
  <c r="H41" i="1"/>
  <c r="M95" i="1"/>
  <c r="L104" i="1"/>
  <c r="N50" i="1"/>
  <c r="G32" i="1"/>
  <c r="H32" i="3" s="1"/>
  <c r="I32" i="1"/>
  <c r="J32" i="1"/>
  <c r="L32" i="3" s="1"/>
  <c r="M32" i="1"/>
  <c r="N32" i="3" s="1"/>
  <c r="O32" i="1"/>
  <c r="Q32" i="3" s="1"/>
  <c r="P32" i="1"/>
  <c r="R32" i="3" s="1"/>
  <c r="P113" i="1"/>
  <c r="R113" i="3" s="1"/>
  <c r="O113" i="1"/>
  <c r="Q113" i="3" s="1"/>
  <c r="M113" i="1"/>
  <c r="N113" i="3" s="1"/>
  <c r="J113" i="1"/>
  <c r="L113" i="3" s="1"/>
  <c r="I113" i="1"/>
  <c r="K113" i="3" s="1"/>
  <c r="G113" i="1"/>
  <c r="H113" i="3" s="1"/>
  <c r="P104" i="1"/>
  <c r="O104" i="1"/>
  <c r="M104" i="1"/>
  <c r="J104" i="1"/>
  <c r="L104" i="3" s="1"/>
  <c r="I104" i="1"/>
  <c r="G104" i="1"/>
  <c r="H104" i="3" s="1"/>
  <c r="P95" i="1"/>
  <c r="O95" i="1"/>
  <c r="J95" i="1"/>
  <c r="I95" i="1"/>
  <c r="G95" i="1"/>
  <c r="P86" i="1"/>
  <c r="O86" i="1"/>
  <c r="M86" i="1"/>
  <c r="J86" i="1"/>
  <c r="I86" i="1"/>
  <c r="G86" i="1"/>
  <c r="P77" i="1"/>
  <c r="O77" i="1"/>
  <c r="M77" i="1"/>
  <c r="N77" i="3" s="1"/>
  <c r="J77" i="1"/>
  <c r="I77" i="1"/>
  <c r="G77" i="1"/>
  <c r="P68" i="1"/>
  <c r="O68" i="1"/>
  <c r="M68" i="1"/>
  <c r="J68" i="1"/>
  <c r="I68" i="1"/>
  <c r="G68" i="1"/>
  <c r="H68" i="3" s="1"/>
  <c r="P59" i="1"/>
  <c r="O59" i="1"/>
  <c r="M59" i="1"/>
  <c r="N59" i="3" s="1"/>
  <c r="J59" i="1"/>
  <c r="L59" i="3" s="1"/>
  <c r="I59" i="1"/>
  <c r="K59" i="3" s="1"/>
  <c r="G59" i="1"/>
  <c r="P50" i="1"/>
  <c r="O50" i="1"/>
  <c r="M50" i="1"/>
  <c r="N50" i="3" s="1"/>
  <c r="J50" i="1"/>
  <c r="I50" i="1"/>
  <c r="K50" i="3" s="1"/>
  <c r="G50" i="1"/>
  <c r="P23" i="1"/>
  <c r="R23" i="3" s="1"/>
  <c r="O23" i="1"/>
  <c r="Q23" i="3" s="1"/>
  <c r="M23" i="1"/>
  <c r="N23" i="3" s="1"/>
  <c r="J23" i="1"/>
  <c r="L23" i="3" s="1"/>
  <c r="I23" i="1"/>
  <c r="I42" i="1" s="1"/>
  <c r="K42" i="3" s="1"/>
  <c r="G23" i="1"/>
  <c r="H23" i="3" s="1"/>
  <c r="P14" i="1"/>
  <c r="R14" i="3" s="1"/>
  <c r="O14" i="1"/>
  <c r="Q14" i="3" s="1"/>
  <c r="M14" i="1"/>
  <c r="N14" i="3" s="1"/>
  <c r="J14" i="1"/>
  <c r="L14" i="3" s="1"/>
  <c r="I14" i="1"/>
  <c r="K14" i="3" s="1"/>
  <c r="G14" i="1"/>
  <c r="H14" i="3" s="1"/>
  <c r="P113" i="2"/>
  <c r="O113" i="2"/>
  <c r="M113" i="2"/>
  <c r="J113" i="2"/>
  <c r="I113" i="2"/>
  <c r="G113" i="2"/>
  <c r="P104" i="2"/>
  <c r="O104" i="2"/>
  <c r="M104" i="2"/>
  <c r="J104" i="2"/>
  <c r="I104" i="2"/>
  <c r="G104" i="2"/>
  <c r="P95" i="2"/>
  <c r="O95" i="2"/>
  <c r="M95" i="2"/>
  <c r="J95" i="2"/>
  <c r="I95" i="2"/>
  <c r="G95" i="2"/>
  <c r="P86" i="2"/>
  <c r="O86" i="2"/>
  <c r="M86" i="2"/>
  <c r="J86" i="2"/>
  <c r="I86" i="2"/>
  <c r="G86" i="2"/>
  <c r="P77" i="2"/>
  <c r="O77" i="2"/>
  <c r="M77" i="2"/>
  <c r="J77" i="2"/>
  <c r="I77" i="2"/>
  <c r="G77" i="2"/>
  <c r="P68" i="2"/>
  <c r="O68" i="2"/>
  <c r="M68" i="2"/>
  <c r="J68" i="2"/>
  <c r="I68" i="2"/>
  <c r="G68" i="2"/>
  <c r="P59" i="2"/>
  <c r="O59" i="2"/>
  <c r="M59" i="2"/>
  <c r="J59" i="2"/>
  <c r="I59" i="2"/>
  <c r="G59" i="2"/>
  <c r="P50" i="2"/>
  <c r="O50" i="2"/>
  <c r="M50" i="2"/>
  <c r="J50" i="2"/>
  <c r="I50" i="2"/>
  <c r="G50" i="2"/>
  <c r="P41" i="2"/>
  <c r="O41" i="2"/>
  <c r="M41" i="2"/>
  <c r="J41" i="2"/>
  <c r="I41" i="2"/>
  <c r="G41" i="2"/>
  <c r="P32" i="2"/>
  <c r="O32" i="2"/>
  <c r="M32" i="2"/>
  <c r="J32" i="2"/>
  <c r="I32" i="2"/>
  <c r="G32" i="2"/>
  <c r="P23" i="2"/>
  <c r="O23" i="2"/>
  <c r="M23" i="2"/>
  <c r="J23" i="2"/>
  <c r="I23" i="2"/>
  <c r="G23" i="2"/>
  <c r="G14" i="2"/>
  <c r="P14" i="2"/>
  <c r="O14" i="2"/>
  <c r="M14" i="2"/>
  <c r="J14" i="2"/>
  <c r="I14" i="2"/>
  <c r="G60" i="2" l="1"/>
  <c r="K23" i="1"/>
  <c r="J114" i="2"/>
  <c r="I60" i="2"/>
  <c r="I33" i="1"/>
  <c r="K33" i="3" s="1"/>
  <c r="H104" i="1"/>
  <c r="G114" i="2"/>
  <c r="M114" i="2"/>
  <c r="G69" i="2"/>
  <c r="K59" i="1"/>
  <c r="J105" i="2"/>
  <c r="G78" i="2"/>
  <c r="I105" i="2"/>
  <c r="I87" i="2"/>
  <c r="O114" i="2"/>
  <c r="J60" i="2"/>
  <c r="M33" i="2"/>
  <c r="P78" i="2"/>
  <c r="I24" i="2"/>
  <c r="G87" i="2"/>
  <c r="K113" i="1"/>
  <c r="N41" i="1"/>
  <c r="O69" i="2"/>
  <c r="G33" i="2"/>
  <c r="G96" i="2"/>
  <c r="J24" i="1"/>
  <c r="L24" i="3" s="1"/>
  <c r="Q113" i="1"/>
  <c r="Q41" i="1"/>
  <c r="R23" i="1"/>
  <c r="G42" i="2"/>
  <c r="I96" i="2"/>
  <c r="H14" i="1"/>
  <c r="R113" i="1"/>
  <c r="R41" i="1"/>
  <c r="G24" i="2"/>
  <c r="L41" i="1"/>
  <c r="G51" i="2"/>
  <c r="G105" i="2"/>
  <c r="N14" i="1"/>
  <c r="K41" i="1"/>
  <c r="L113" i="1"/>
  <c r="N113" i="1"/>
  <c r="H113" i="1"/>
  <c r="N104" i="1"/>
  <c r="N104" i="3"/>
  <c r="Q104" i="1"/>
  <c r="Q104" i="3"/>
  <c r="R104" i="1"/>
  <c r="R104" i="3"/>
  <c r="K104" i="1"/>
  <c r="K104" i="3"/>
  <c r="L95" i="1"/>
  <c r="L95" i="3"/>
  <c r="R95" i="1"/>
  <c r="R95" i="3"/>
  <c r="N95" i="1"/>
  <c r="N95" i="3"/>
  <c r="H95" i="1"/>
  <c r="H95" i="3"/>
  <c r="Q95" i="1"/>
  <c r="Q95" i="3"/>
  <c r="K95" i="1"/>
  <c r="K95" i="3"/>
  <c r="H86" i="1"/>
  <c r="H86" i="3"/>
  <c r="K86" i="1"/>
  <c r="K86" i="3"/>
  <c r="L86" i="1"/>
  <c r="L86" i="3"/>
  <c r="N86" i="1"/>
  <c r="N86" i="3"/>
  <c r="R86" i="1"/>
  <c r="R86" i="3"/>
  <c r="Q86" i="1"/>
  <c r="Q86" i="3"/>
  <c r="H77" i="1"/>
  <c r="H77" i="3"/>
  <c r="N77" i="1"/>
  <c r="K77" i="1"/>
  <c r="K77" i="3"/>
  <c r="Q77" i="1"/>
  <c r="Q77" i="3"/>
  <c r="R77" i="1"/>
  <c r="R77" i="3"/>
  <c r="L77" i="1"/>
  <c r="L77" i="3"/>
  <c r="H68" i="1"/>
  <c r="K68" i="1"/>
  <c r="K68" i="3"/>
  <c r="N68" i="1"/>
  <c r="N68" i="3"/>
  <c r="Q68" i="1"/>
  <c r="Q68" i="3"/>
  <c r="L68" i="1"/>
  <c r="L68" i="3"/>
  <c r="R68" i="1"/>
  <c r="R68" i="3"/>
  <c r="H59" i="1"/>
  <c r="H59" i="3"/>
  <c r="Q59" i="1"/>
  <c r="Q59" i="3"/>
  <c r="N59" i="1"/>
  <c r="L59" i="1"/>
  <c r="R59" i="1"/>
  <c r="R59" i="3"/>
  <c r="Q50" i="1"/>
  <c r="Q50" i="3"/>
  <c r="R50" i="1"/>
  <c r="R50" i="3"/>
  <c r="H50" i="1"/>
  <c r="H50" i="3"/>
  <c r="L50" i="1"/>
  <c r="L50" i="3"/>
  <c r="K32" i="1"/>
  <c r="K32" i="3"/>
  <c r="P33" i="1"/>
  <c r="R33" i="3" s="1"/>
  <c r="I24" i="1"/>
  <c r="K24" i="3" s="1"/>
  <c r="K23" i="3"/>
  <c r="M24" i="1"/>
  <c r="N24" i="3" s="1"/>
  <c r="H23" i="1"/>
  <c r="G42" i="1"/>
  <c r="Q14" i="1"/>
  <c r="G24" i="1"/>
  <c r="H24" i="3" s="1"/>
  <c r="O33" i="1"/>
  <c r="Q33" i="3" s="1"/>
  <c r="I51" i="1"/>
  <c r="K51" i="3" s="1"/>
  <c r="M96" i="1"/>
  <c r="N96" i="3" s="1"/>
  <c r="O24" i="1"/>
  <c r="Q24" i="3" s="1"/>
  <c r="J33" i="1"/>
  <c r="L33" i="3" s="1"/>
  <c r="K24" i="1"/>
  <c r="P24" i="1"/>
  <c r="R24" i="3" s="1"/>
  <c r="R14" i="1"/>
  <c r="G96" i="1"/>
  <c r="G87" i="1"/>
  <c r="I87" i="1"/>
  <c r="I60" i="1"/>
  <c r="K60" i="3" s="1"/>
  <c r="K50" i="1"/>
  <c r="L32" i="1"/>
  <c r="M105" i="1"/>
  <c r="N105" i="3" s="1"/>
  <c r="P78" i="1"/>
  <c r="P51" i="1"/>
  <c r="R51" i="3" s="1"/>
  <c r="M69" i="1"/>
  <c r="N69" i="3" s="1"/>
  <c r="P105" i="1"/>
  <c r="R105" i="3" s="1"/>
  <c r="M42" i="1"/>
  <c r="N42" i="3" s="1"/>
  <c r="M51" i="1"/>
  <c r="N51" i="3" s="1"/>
  <c r="M60" i="1"/>
  <c r="N60" i="3" s="1"/>
  <c r="I105" i="1"/>
  <c r="M114" i="1"/>
  <c r="H32" i="1"/>
  <c r="J42" i="1"/>
  <c r="L42" i="3" s="1"/>
  <c r="G114" i="1"/>
  <c r="G33" i="1"/>
  <c r="J60" i="1"/>
  <c r="J69" i="1"/>
  <c r="L69" i="3" s="1"/>
  <c r="I78" i="1"/>
  <c r="K78" i="3" s="1"/>
  <c r="I69" i="1"/>
  <c r="K69" i="3" s="1"/>
  <c r="J78" i="1"/>
  <c r="L78" i="3" s="1"/>
  <c r="I96" i="1"/>
  <c r="P33" i="2"/>
  <c r="J24" i="2"/>
  <c r="M60" i="2"/>
  <c r="P105" i="2"/>
  <c r="L23" i="1"/>
  <c r="P24" i="2"/>
  <c r="J51" i="2"/>
  <c r="O60" i="2"/>
  <c r="J87" i="2"/>
  <c r="O96" i="2"/>
  <c r="Q23" i="1"/>
  <c r="M69" i="2"/>
  <c r="O24" i="2"/>
  <c r="O105" i="2"/>
  <c r="M24" i="2"/>
  <c r="P69" i="2"/>
  <c r="N23" i="1"/>
  <c r="I42" i="2"/>
  <c r="I78" i="2"/>
  <c r="P96" i="2"/>
  <c r="I114" i="2"/>
  <c r="Q32" i="1"/>
  <c r="P42" i="2"/>
  <c r="P114" i="2"/>
  <c r="J96" i="2"/>
  <c r="I51" i="2"/>
  <c r="M96" i="2"/>
  <c r="M51" i="2"/>
  <c r="P60" i="2"/>
  <c r="M87" i="2"/>
  <c r="I33" i="2"/>
  <c r="J42" i="2"/>
  <c r="O51" i="2"/>
  <c r="J78" i="2"/>
  <c r="O87" i="2"/>
  <c r="K14" i="1"/>
  <c r="N32" i="1"/>
  <c r="R32" i="1"/>
  <c r="M105" i="2"/>
  <c r="O33" i="2"/>
  <c r="J33" i="2"/>
  <c r="M42" i="2"/>
  <c r="P51" i="2"/>
  <c r="I69" i="2"/>
  <c r="M78" i="2"/>
  <c r="P87" i="2"/>
  <c r="L14" i="1"/>
  <c r="O42" i="2"/>
  <c r="J69" i="2"/>
  <c r="O78" i="2"/>
  <c r="J87" i="1"/>
  <c r="L87" i="3" s="1"/>
  <c r="J51" i="1"/>
  <c r="L51" i="3" s="1"/>
  <c r="O42" i="1"/>
  <c r="Q42" i="3" s="1"/>
  <c r="M78" i="1"/>
  <c r="N78" i="3" s="1"/>
  <c r="M87" i="1"/>
  <c r="N87" i="3" s="1"/>
  <c r="J96" i="1"/>
  <c r="L96" i="3" s="1"/>
  <c r="M33" i="1"/>
  <c r="J105" i="1"/>
  <c r="J114" i="1"/>
  <c r="O60" i="1"/>
  <c r="Q60" i="3" s="1"/>
  <c r="O114" i="1"/>
  <c r="P60" i="1"/>
  <c r="R60" i="3" s="1"/>
  <c r="P114" i="1"/>
  <c r="R114" i="3" s="1"/>
  <c r="G51" i="1"/>
  <c r="G105" i="1"/>
  <c r="G60" i="1"/>
  <c r="O69" i="1"/>
  <c r="I114" i="1"/>
  <c r="K114" i="3" s="1"/>
  <c r="P69" i="1"/>
  <c r="R69" i="3" s="1"/>
  <c r="O78" i="1"/>
  <c r="Q78" i="3" s="1"/>
  <c r="P42" i="1"/>
  <c r="R42" i="3" s="1"/>
  <c r="G78" i="1"/>
  <c r="O87" i="1"/>
  <c r="Q87" i="3" s="1"/>
  <c r="O96" i="1"/>
  <c r="Q96" i="3" s="1"/>
  <c r="O51" i="1"/>
  <c r="Q51" i="3" s="1"/>
  <c r="G69" i="1"/>
  <c r="P87" i="1"/>
  <c r="R87" i="3" s="1"/>
  <c r="P96" i="1"/>
  <c r="R96" i="3" s="1"/>
  <c r="O105" i="1"/>
  <c r="Q105" i="3" s="1"/>
  <c r="R24" i="1" l="1"/>
  <c r="K33" i="1"/>
  <c r="K42" i="1"/>
  <c r="L24" i="1"/>
  <c r="R33" i="1"/>
  <c r="Q33" i="1"/>
  <c r="K51" i="1"/>
  <c r="L33" i="1"/>
  <c r="N24" i="1"/>
  <c r="H105" i="1"/>
  <c r="H105" i="3"/>
  <c r="N33" i="1"/>
  <c r="N33" i="3"/>
  <c r="L60" i="1"/>
  <c r="L60" i="3"/>
  <c r="H78" i="1"/>
  <c r="H78" i="3"/>
  <c r="H51" i="1"/>
  <c r="H51" i="3"/>
  <c r="H33" i="1"/>
  <c r="H33" i="3"/>
  <c r="K96" i="1"/>
  <c r="K96" i="3"/>
  <c r="H114" i="1"/>
  <c r="H114" i="3"/>
  <c r="K87" i="1"/>
  <c r="K87" i="3"/>
  <c r="H96" i="1"/>
  <c r="H96" i="3"/>
  <c r="H87" i="1"/>
  <c r="H87" i="3"/>
  <c r="Q114" i="1"/>
  <c r="Q114" i="3"/>
  <c r="Q24" i="1"/>
  <c r="N114" i="1"/>
  <c r="N114" i="3"/>
  <c r="R78" i="1"/>
  <c r="R78" i="3"/>
  <c r="H24" i="1"/>
  <c r="L114" i="1"/>
  <c r="L114" i="3"/>
  <c r="K105" i="1"/>
  <c r="K105" i="3"/>
  <c r="H69" i="1"/>
  <c r="H69" i="3"/>
  <c r="Q69" i="1"/>
  <c r="Q69" i="3"/>
  <c r="H60" i="1"/>
  <c r="H60" i="3"/>
  <c r="L105" i="1"/>
  <c r="L105" i="3"/>
  <c r="N96" i="1"/>
  <c r="K60" i="1"/>
  <c r="H42" i="1"/>
  <c r="H42" i="3"/>
  <c r="L69" i="1"/>
  <c r="N105" i="1"/>
  <c r="L51" i="1"/>
  <c r="N69" i="1"/>
  <c r="K78" i="1"/>
  <c r="R51" i="1"/>
  <c r="R60" i="1"/>
  <c r="R105" i="1"/>
  <c r="R96" i="1"/>
  <c r="N78" i="1"/>
  <c r="K69" i="1"/>
  <c r="Q78" i="1"/>
  <c r="N60" i="1"/>
  <c r="K114" i="1"/>
  <c r="N51" i="1"/>
  <c r="N42" i="1"/>
  <c r="Q42" i="1"/>
  <c r="L42" i="1"/>
  <c r="R69" i="1"/>
  <c r="Q60" i="1"/>
  <c r="Q96" i="1"/>
  <c r="Q51" i="1"/>
  <c r="L87" i="1"/>
  <c r="R42" i="1"/>
  <c r="Q87" i="1"/>
  <c r="L78" i="1"/>
  <c r="L96" i="1"/>
  <c r="R114" i="1"/>
  <c r="R87" i="1"/>
  <c r="N87" i="1"/>
  <c r="Q105" i="1"/>
</calcChain>
</file>

<file path=xl/sharedStrings.xml><?xml version="1.0" encoding="utf-8"?>
<sst xmlns="http://schemas.openxmlformats.org/spreadsheetml/2006/main" count="1307" uniqueCount="86">
  <si>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</si>
  <si>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</si>
  <si>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</si>
  <si>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</si>
  <si>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</si>
  <si>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</si>
  <si>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</si>
  <si>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</si>
  <si>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</si>
  <si>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</si>
  <si>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</si>
  <si>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</si>
  <si>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</si>
  <si>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</si>
  <si>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</si>
  <si>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</si>
  <si>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</si>
  <si>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</si>
  <si>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</si>
  <si>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</si>
  <si>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</si>
  <si>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</si>
  <si>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</si>
  <si>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</si>
  <si>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</si>
  <si>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</si>
  <si>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</si>
  <si>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</si>
  <si>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</si>
  <si>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</si>
  <si>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</si>
  <si>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</si>
  <si>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</si>
  <si>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</si>
  <si>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</si>
  <si>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</si>
  <si>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</si>
  <si>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</si>
  <si>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2019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</si>
  <si>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</si>
  <si>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</si>
  <si>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</si>
  <si>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</si>
  <si>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</si>
  <si>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</si>
  <si>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</si>
  <si>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</si>
  <si>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</si>
  <si>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</si>
  <si>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</si>
  <si>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</si>
  <si>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</si>
  <si>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</si>
  <si>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</si>
  <si>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</si>
  <si>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</si>
  <si>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</si>
  <si>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</si>
  <si>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</si>
  <si>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</si>
  <si>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</si>
  <si>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</si>
  <si>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</si>
  <si>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</si>
  <si>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</si>
  <si>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</si>
  <si>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</si>
  <si>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</si>
  <si>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09:05:02</t>
  </si>
  <si>
    <t>Jan.-Feb.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</si>
  <si>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</si>
  <si>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</si>
  <si>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</si>
  <si>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</si>
  <si>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</si>
  <si>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</si>
  <si>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</si>
  <si>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</si>
  <si>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</si>
  <si>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</si>
  <si>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städtische Regionen</t>
  </si>
  <si>
    <t>2021</t>
  </si>
  <si>
    <t>2022</t>
  </si>
  <si>
    <t>© IT.NRW, Düsseldorf, 2021. Dieses Werk ist lizenziert unter der Datenlizenz Deutschland - Namensnennung - Version 2.0. | Stand: 19.11.2021 / 09:05:02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</si>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</sst>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32">
    <xf numFmtId="0" fontId="0" fillId="0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  <xf numFmtId="0" fontId="9" fillId="2" borderId="0"/>
  </cellStyleXfs>
  <cellXfs count="10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left"/>
    </xf>
    <xf numFmtId="3" fontId="0" fillId="0" borderId="0" xfId="0" applyNumberFormat="1"/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8" fillId="0" borderId="0" xfId="0" applyNumberFormat="1" applyFont="1"/>
    <xf numFmtId="164" fontId="1" fillId="0" borderId="0" xfId="0" applyNumberFormat="1" applyFont="1" applyAlignment="1">
      <alignment horizontal="right"/>
    </xf>
    <xf numFmtId="49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right"/>
    </xf>
    <xf numFmtId="164" fontId="2" fillId="3" borderId="0" xfId="0" applyNumberFormat="1" applyFont="1" applyFill="1" applyAlignment="1">
      <alignment horizontal="right"/>
    </xf>
    <xf numFmtId="0" fontId="2" fillId="0" borderId="0" xfId="0" applyFont="1"/>
    <xf numFmtId="0" fontId="1" fillId="0" borderId="0" xfId="0" applyFont="1"/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0" fontId="10" fillId="0" borderId="0" xfId="0" applyFont="1"/>
    <xf numFmtId="164" fontId="1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164" fontId="1" fillId="2" borderId="8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0" fillId="2" borderId="0" xfId="43" applyNumberFormat="1" applyFont="1" applyAlignment="1">
      <alignment horizontal="left"/>
    </xf>
    <xf numFmtId="0" fontId="10" fillId="2" borderId="0" xfId="43" applyFont="1" applyAlignment="1">
      <alignment horizontal="right"/>
    </xf>
    <xf numFmtId="49" fontId="10" fillId="2" borderId="1" xfId="43" applyNumberFormat="1" applyFont="1" applyBorder="1" applyAlignment="1">
      <alignment horizontal="left"/>
    </xf>
    <xf numFmtId="49" fontId="10" fillId="2" borderId="0" xfId="44" applyNumberFormat="1" applyFont="1" applyAlignment="1">
      <alignment horizontal="left"/>
    </xf>
    <xf numFmtId="0" fontId="10" fillId="2" borderId="0" xfId="44" applyFont="1" applyAlignment="1">
      <alignment horizontal="right"/>
    </xf>
    <xf numFmtId="49" fontId="10" fillId="2" borderId="1" xfId="44" applyNumberFormat="1" applyFont="1" applyBorder="1" applyAlignment="1">
      <alignment horizontal="left"/>
    </xf>
    <xf numFmtId="49" fontId="10" fillId="2" borderId="0" xfId="45" applyNumberFormat="1" applyFont="1" applyAlignment="1">
      <alignment horizontal="left"/>
    </xf>
    <xf numFmtId="0" fontId="10" fillId="2" borderId="0" xfId="45" applyFont="1" applyAlignment="1">
      <alignment horizontal="right"/>
    </xf>
    <xf numFmtId="49" fontId="10" fillId="2" borderId="1" xfId="45" applyNumberFormat="1" applyFont="1" applyBorder="1" applyAlignment="1">
      <alignment horizontal="left"/>
    </xf>
    <xf numFmtId="49" fontId="10" fillId="2" borderId="0" xfId="46" applyNumberFormat="1" applyFont="1" applyAlignment="1">
      <alignment horizontal="left"/>
    </xf>
    <xf numFmtId="0" fontId="10" fillId="2" borderId="0" xfId="46" applyFont="1" applyAlignment="1">
      <alignment horizontal="right"/>
    </xf>
    <xf numFmtId="49" fontId="10" fillId="2" borderId="1" xfId="46" applyNumberFormat="1" applyFont="1" applyBorder="1" applyAlignment="1">
      <alignment horizontal="left"/>
    </xf>
    <xf numFmtId="49" fontId="10" fillId="2" borderId="0" xfId="47" applyNumberFormat="1" applyFont="1" applyAlignment="1">
      <alignment horizontal="left"/>
    </xf>
    <xf numFmtId="0" fontId="10" fillId="2" borderId="0" xfId="47" applyFont="1" applyAlignment="1">
      <alignment horizontal="right"/>
    </xf>
    <xf numFmtId="49" fontId="10" fillId="2" borderId="1" xfId="47" applyNumberFormat="1" applyFont="1" applyBorder="1" applyAlignment="1">
      <alignment horizontal="left"/>
    </xf>
    <xf numFmtId="49" fontId="10" fillId="2" borderId="0" xfId="48" applyNumberFormat="1" applyFont="1" applyAlignment="1">
      <alignment horizontal="left"/>
    </xf>
    <xf numFmtId="0" fontId="10" fillId="2" borderId="0" xfId="48" applyFont="1" applyAlignment="1">
      <alignment horizontal="right"/>
    </xf>
    <xf numFmtId="49" fontId="10" fillId="2" borderId="1" xfId="48" applyNumberFormat="1" applyFont="1" applyBorder="1" applyAlignment="1">
      <alignment horizontal="left"/>
    </xf>
    <xf numFmtId="49" fontId="10" fillId="2" borderId="0" xfId="49" applyNumberFormat="1" applyFont="1" applyAlignment="1">
      <alignment horizontal="left"/>
    </xf>
    <xf numFmtId="0" fontId="10" fillId="2" borderId="0" xfId="49" applyFont="1" applyAlignment="1">
      <alignment horizontal="right"/>
    </xf>
    <xf numFmtId="49" fontId="10" fillId="2" borderId="1" xfId="49" applyNumberFormat="1" applyFont="1" applyBorder="1" applyAlignment="1">
      <alignment horizontal="left"/>
    </xf>
    <xf numFmtId="49" fontId="10" fillId="2" borderId="0" xfId="50" applyNumberFormat="1" applyFont="1" applyAlignment="1">
      <alignment horizontal="left"/>
    </xf>
    <xf numFmtId="0" fontId="10" fillId="2" borderId="0" xfId="50" applyFont="1" applyAlignment="1">
      <alignment horizontal="right"/>
    </xf>
    <xf numFmtId="49" fontId="10" fillId="2" borderId="1" xfId="50" applyNumberFormat="1" applyFont="1" applyBorder="1" applyAlignment="1">
      <alignment horizontal="left"/>
    </xf>
    <xf numFmtId="49" fontId="10" fillId="2" borderId="0" xfId="51" applyNumberFormat="1" applyFont="1" applyAlignment="1">
      <alignment horizontal="left"/>
    </xf>
    <xf numFmtId="0" fontId="10" fillId="2" borderId="0" xfId="51" applyFont="1" applyAlignment="1">
      <alignment horizontal="right"/>
    </xf>
    <xf numFmtId="49" fontId="10" fillId="2" borderId="1" xfId="51" applyNumberFormat="1" applyFont="1" applyBorder="1" applyAlignment="1">
      <alignment horizontal="left"/>
    </xf>
    <xf numFmtId="49" fontId="10" fillId="2" borderId="0" xfId="52" applyNumberFormat="1" applyFont="1" applyAlignment="1">
      <alignment horizontal="left"/>
    </xf>
    <xf numFmtId="0" fontId="10" fillId="2" borderId="0" xfId="52" applyFont="1" applyAlignment="1">
      <alignment horizontal="right"/>
    </xf>
    <xf numFmtId="49" fontId="10" fillId="2" borderId="1" xfId="52" applyNumberFormat="1" applyFont="1" applyBorder="1" applyAlignment="1">
      <alignment horizontal="left"/>
    </xf>
    <xf numFmtId="49" fontId="10" fillId="2" borderId="0" xfId="53" applyNumberFormat="1" applyFont="1" applyAlignment="1">
      <alignment horizontal="left"/>
    </xf>
    <xf numFmtId="0" fontId="10" fillId="2" borderId="0" xfId="53" applyFont="1" applyAlignment="1">
      <alignment horizontal="right"/>
    </xf>
    <xf numFmtId="49" fontId="10" fillId="2" borderId="1" xfId="53" applyNumberFormat="1" applyFont="1" applyBorder="1" applyAlignment="1">
      <alignment horizontal="left"/>
    </xf>
    <xf numFmtId="49" fontId="10" fillId="2" borderId="0" xfId="54" applyNumberFormat="1" applyFont="1" applyAlignment="1">
      <alignment horizontal="left"/>
    </xf>
    <xf numFmtId="0" fontId="10" fillId="2" borderId="0" xfId="54" applyFont="1" applyAlignment="1">
      <alignment horizontal="right"/>
    </xf>
    <xf numFmtId="49" fontId="10" fillId="2" borderId="1" xfId="54" applyNumberFormat="1" applyFont="1" applyBorder="1" applyAlignment="1">
      <alignment horizontal="left"/>
    </xf>
    <xf numFmtId="49" fontId="10" fillId="2" borderId="0" xfId="91" applyNumberFormat="1" applyFont="1" applyAlignment="1">
      <alignment horizontal="left"/>
    </xf>
    <xf numFmtId="0" fontId="10" fillId="2" borderId="0" xfId="91" applyFont="1" applyAlignment="1">
      <alignment horizontal="right"/>
    </xf>
    <xf numFmtId="49" fontId="10" fillId="2" borderId="1" xfId="91" applyNumberFormat="1" applyFont="1" applyBorder="1" applyAlignment="1">
      <alignment horizontal="left"/>
    </xf>
    <xf numFmtId="49" fontId="10" fillId="2" borderId="0" xfId="110" applyNumberFormat="1" applyFont="1" applyAlignment="1">
      <alignment horizontal="left"/>
    </xf>
    <xf numFmtId="49" fontId="10" fillId="2" borderId="1" xfId="110" applyNumberFormat="1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/>
    </xf>
    <xf numFmtId="0" fontId="10" fillId="0" borderId="0" xfId="0" applyFont="1"/>
    <xf numFmtId="0" fontId="10" fillId="2" borderId="0" xfId="120" applyFont="1" applyAlignment="1">
      <alignment horizontal="right"/>
    </xf>
    <xf numFmtId="0" fontId="10" fillId="2" borderId="0" xfId="121" applyFont="1" applyAlignment="1">
      <alignment horizontal="right"/>
    </xf>
    <xf numFmtId="0" fontId="10" fillId="2" borderId="0" xfId="122" applyFont="1" applyAlignment="1">
      <alignment horizontal="right"/>
    </xf>
    <xf numFmtId="0" fontId="10" fillId="2" borderId="0" xfId="123" applyFont="1" applyAlignment="1">
      <alignment horizontal="right"/>
    </xf>
    <xf numFmtId="0" fontId="10" fillId="2" borderId="0" xfId="124" applyFont="1" applyAlignment="1">
      <alignment horizontal="right"/>
    </xf>
    <xf numFmtId="0" fontId="10" fillId="2" borderId="0" xfId="125" applyFont="1" applyAlignment="1">
      <alignment horizontal="right"/>
    </xf>
    <xf numFmtId="0" fontId="10" fillId="2" borderId="0" xfId="126" applyFont="1" applyAlignment="1">
      <alignment horizontal="right"/>
    </xf>
    <xf numFmtId="0" fontId="10" fillId="2" borderId="0" xfId="128" applyFont="1" applyAlignment="1">
      <alignment horizontal="right"/>
    </xf>
    <xf numFmtId="0" fontId="10" fillId="2" borderId="0" xfId="129" applyFont="1" applyAlignment="1">
      <alignment horizontal="right"/>
    </xf>
    <xf numFmtId="0" fontId="10" fillId="2" borderId="0" xfId="130" applyFont="1" applyAlignment="1">
      <alignment horizontal="right"/>
    </xf>
    <xf numFmtId="49" fontId="10" fillId="2" borderId="0" xfId="131" applyNumberFormat="1" applyFont="1" applyAlignment="1">
      <alignment horizontal="left"/>
    </xf>
    <xf numFmtId="49" fontId="10" fillId="2" borderId="1" xfId="131" applyNumberFormat="1" applyFont="1" applyBorder="1" applyAlignment="1">
      <alignment horizontal="left"/>
    </xf>
  </cellXfs>
  <cellStyles count="132">
    <cellStyle name="Standard" xfId="0" builtinId="0"/>
    <cellStyle name="Standard 10" xfId="9" xr:uid="{00000000-0005-0000-0000-000001000000}"/>
    <cellStyle name="Standard 100" xfId="99" xr:uid="{74E021A9-33DB-4DAE-AB03-5EDD620FE3B5}"/>
    <cellStyle name="Standard 101" xfId="100" xr:uid="{43E41604-EDAB-4B7F-902B-75EA6E16647A}"/>
    <cellStyle name="Standard 102" xfId="101" xr:uid="{6C81E731-F4A8-466A-9038-46C4CA65589D}"/>
    <cellStyle name="Standard 103" xfId="102" xr:uid="{C807EC82-4FA7-4049-9EF4-DE6614E0024F}"/>
    <cellStyle name="Standard 104" xfId="103" xr:uid="{B6142638-4350-48F9-9009-95C910CF330C}"/>
    <cellStyle name="Standard 105" xfId="104" xr:uid="{3B5A5C6D-837D-4E4A-87B5-17E9F1F7EE56}"/>
    <cellStyle name="Standard 106" xfId="105" xr:uid="{86E7CBCC-B2CA-4D81-8302-C08CB1426D6D}"/>
    <cellStyle name="Standard 107" xfId="106" xr:uid="{CCD48005-6ECD-40B7-9AE4-FD1AAE8F7D8D}"/>
    <cellStyle name="Standard 108" xfId="107" xr:uid="{22855E1A-1E8C-41E1-9603-188045365BFB}"/>
    <cellStyle name="Standard 109" xfId="108" xr:uid="{226FBA54-814A-4227-8CCE-926BDE406F04}"/>
    <cellStyle name="Standard 11" xfId="10" xr:uid="{00000000-0005-0000-0000-000002000000}"/>
    <cellStyle name="Standard 110" xfId="109" xr:uid="{A3610C1C-0E2F-4A03-9DAA-2E5CCB652B0B}"/>
    <cellStyle name="Standard 111" xfId="110" xr:uid="{0C55A1F6-7B1E-4B91-A083-04F8348E7DFE}"/>
    <cellStyle name="Standard 112" xfId="111" xr:uid="{976ACA21-D66C-4B88-B1F0-669EA87491FC}"/>
    <cellStyle name="Standard 113" xfId="112" xr:uid="{119F3F95-8D8E-43FA-B345-63C211B7C0C3}"/>
    <cellStyle name="Standard 114" xfId="113" xr:uid="{D7598DE8-D9DC-4CC6-90E4-05847E02202E}"/>
    <cellStyle name="Standard 115" xfId="114" xr:uid="{B3FF9224-0B79-488A-9C16-4E3A6DB0F957}"/>
    <cellStyle name="Standard 116" xfId="115" xr:uid="{7FAA39F2-61F7-439B-A668-CB3E066A63BA}"/>
    <cellStyle name="Standard 117" xfId="116" xr:uid="{3E164946-3CA4-4B86-AED5-B0B7CBD79B34}"/>
    <cellStyle name="Standard 118" xfId="117" xr:uid="{5E5ADBAF-3A89-4740-9D65-3229C59D4055}"/>
    <cellStyle name="Standard 119" xfId="118" xr:uid="{87E7D8F1-51BF-4A9A-9254-A30F67199010}"/>
    <cellStyle name="Standard 12" xfId="11" xr:uid="{00000000-0005-0000-0000-000003000000}"/>
    <cellStyle name="Standard 120" xfId="119" xr:uid="{F5D6B79F-9CB7-4CC6-8F04-3387607B1351}"/>
    <cellStyle name="Standard 121" xfId="120" xr:uid="{C998C092-4CB4-4C50-8E6D-B8E84BF72B21}"/>
    <cellStyle name="Standard 122" xfId="121" xr:uid="{09D2380F-8A3F-4096-B74D-DC64FED973FF}"/>
    <cellStyle name="Standard 123" xfId="122" xr:uid="{F4239907-14FE-4424-9B9E-CF530F141485}"/>
    <cellStyle name="Standard 124" xfId="123" xr:uid="{457A794D-57C7-4602-BC55-B86A44B63DCF}"/>
    <cellStyle name="Standard 125" xfId="124" xr:uid="{8939FB1B-5E06-44FD-94EF-6A25C97DD9CD}"/>
    <cellStyle name="Standard 126" xfId="125" xr:uid="{2C8920F9-12DD-4A96-B984-7D875BDD8EDB}"/>
    <cellStyle name="Standard 127" xfId="126" xr:uid="{406CF368-85CB-4B09-A91E-F9D27D3F1F38}"/>
    <cellStyle name="Standard 128" xfId="127" xr:uid="{09E92577-7B96-45B0-82B1-7959807E17F4}"/>
    <cellStyle name="Standard 129" xfId="128" xr:uid="{EBDE0911-626F-490A-A14C-B560A50EA740}"/>
    <cellStyle name="Standard 13" xfId="12" xr:uid="{00000000-0005-0000-0000-000004000000}"/>
    <cellStyle name="Standard 130" xfId="129" xr:uid="{D8DA59D6-0ED5-4CE8-9233-0ED860325547}"/>
    <cellStyle name="Standard 131" xfId="130" xr:uid="{24D5078C-1190-4E24-9A3B-BF2F102AB1DD}"/>
    <cellStyle name="Standard 132" xfId="131" xr:uid="{68F1C69C-61BA-4D8D-8330-034FC21111AD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DD90FBAA-0705-4211-BC36-C24AFBA470DB}"/>
    <cellStyle name="Standard 19" xfId="18" xr:uid="{0E7B3DB7-6EA3-4D19-9FAD-457103D0B670}"/>
    <cellStyle name="Standard 2" xfId="1" xr:uid="{00000000-0005-0000-0000-000009000000}"/>
    <cellStyle name="Standard 20" xfId="19" xr:uid="{8DDB4D7E-E2ED-4CFD-A1E4-384DE030C5CE}"/>
    <cellStyle name="Standard 21" xfId="20" xr:uid="{96D135EC-5BEE-4B79-B255-D37F81A4E550}"/>
    <cellStyle name="Standard 22" xfId="21" xr:uid="{94ABED2D-869F-45B2-86C9-788D4D496D3E}"/>
    <cellStyle name="Standard 23" xfId="22" xr:uid="{C9A86EAA-85F2-44ED-BA1D-5A6F23C1B947}"/>
    <cellStyle name="Standard 24" xfId="23" xr:uid="{61582CEB-A07E-4006-88F0-ADD6259B322F}"/>
    <cellStyle name="Standard 25" xfId="24" xr:uid="{60562231-2B68-469F-BB60-D1018F300DE2}"/>
    <cellStyle name="Standard 26" xfId="25" xr:uid="{3079E153-48BC-475A-ADD6-FEEDB2442161}"/>
    <cellStyle name="Standard 27" xfId="26" xr:uid="{7FF386BB-2F3C-4EAD-ACCA-24B9671DDD4F}"/>
    <cellStyle name="Standard 28" xfId="27" xr:uid="{C4E5C139-9858-42F4-8E8F-98DF6628AD43}"/>
    <cellStyle name="Standard 29" xfId="28" xr:uid="{B7CCD69E-731C-410D-B63D-72F61AE71AC7}"/>
    <cellStyle name="Standard 3" xfId="2" xr:uid="{00000000-0005-0000-0000-00000A000000}"/>
    <cellStyle name="Standard 30" xfId="29" xr:uid="{7C336FD3-A98B-4B77-B922-2156CFCBAB67}"/>
    <cellStyle name="Standard 31" xfId="30" xr:uid="{5857B00D-29A3-46F1-BB35-4C85362D9E13}"/>
    <cellStyle name="Standard 32" xfId="31" xr:uid="{199329BF-F4D5-4777-8A43-71D657E63C7A}"/>
    <cellStyle name="Standard 33" xfId="32" xr:uid="{0437C24B-381B-4BCE-8908-40D1ECE76268}"/>
    <cellStyle name="Standard 34" xfId="33" xr:uid="{FCB6E676-641A-4162-A997-7C03C5DE539C}"/>
    <cellStyle name="Standard 35" xfId="34" xr:uid="{4E65AB48-9EBD-4B03-B300-EAD9C57541AB}"/>
    <cellStyle name="Standard 36" xfId="35" xr:uid="{485E5525-80E2-4C68-B8E8-5B1E687999FB}"/>
    <cellStyle name="Standard 37" xfId="36" xr:uid="{2A82A903-D52E-465D-AE99-1FFC760680BA}"/>
    <cellStyle name="Standard 38" xfId="37" xr:uid="{F2A329C7-1B87-44B0-A964-015ADA1C08CF}"/>
    <cellStyle name="Standard 39" xfId="38" xr:uid="{6E65CC7A-C0EF-4FC2-850F-A80AD3CFC446}"/>
    <cellStyle name="Standard 4" xfId="3" xr:uid="{00000000-0005-0000-0000-00000B000000}"/>
    <cellStyle name="Standard 40" xfId="39" xr:uid="{6737C333-3B17-4C7F-A9D3-DAB637C9AE39}"/>
    <cellStyle name="Standard 41" xfId="40" xr:uid="{42DF67D3-4509-4162-BE63-7880F21B0C15}"/>
    <cellStyle name="Standard 42" xfId="41" xr:uid="{4AD2D21B-A116-46F1-9728-831EA7D23CA9}"/>
    <cellStyle name="Standard 43" xfId="42" xr:uid="{8F3926A8-D515-4A69-8928-9465E56428CF}"/>
    <cellStyle name="Standard 44" xfId="43" xr:uid="{F2EDC8FE-F2CB-45B2-B4AC-D032D2FEE56C}"/>
    <cellStyle name="Standard 45" xfId="44" xr:uid="{10E7F6E7-F6C3-4C5A-B48D-5D600F2B87D6}"/>
    <cellStyle name="Standard 46" xfId="45" xr:uid="{20B25802-C697-4017-BB38-43E7C2D91A9F}"/>
    <cellStyle name="Standard 47" xfId="46" xr:uid="{09FBDED4-840E-4C7E-96F2-3E350852FE70}"/>
    <cellStyle name="Standard 48" xfId="47" xr:uid="{68B64A2D-CC80-4AEE-8616-372A805F1FC4}"/>
    <cellStyle name="Standard 49" xfId="48" xr:uid="{D7DB73BC-0342-43FA-9E37-3E049BFFA5E5}"/>
    <cellStyle name="Standard 5" xfId="4" xr:uid="{00000000-0005-0000-0000-00000C000000}"/>
    <cellStyle name="Standard 50" xfId="49" xr:uid="{088C6430-42E1-4387-9CD7-5A22628CE0AF}"/>
    <cellStyle name="Standard 51" xfId="50" xr:uid="{76A3CACC-5F38-462B-8892-5A13EB5A34D0}"/>
    <cellStyle name="Standard 52" xfId="51" xr:uid="{E14A5B59-4FB3-4D6A-8870-D14438A96C48}"/>
    <cellStyle name="Standard 53" xfId="52" xr:uid="{3B805E1F-7F25-4482-AE36-70F498D1F2DE}"/>
    <cellStyle name="Standard 54" xfId="53" xr:uid="{F2E23318-1DC9-44B6-B259-9401C671743F}"/>
    <cellStyle name="Standard 55" xfId="54" xr:uid="{E960FBDC-0CE6-44C7-9875-A11FC0DC2DAC}"/>
    <cellStyle name="Standard 56" xfId="55" xr:uid="{4B17B27F-0234-439B-88E2-145E147C1803}"/>
    <cellStyle name="Standard 57" xfId="56" xr:uid="{22546344-C429-4527-BCCF-D8566F059385}"/>
    <cellStyle name="Standard 58" xfId="57" xr:uid="{F3C53D04-EAD8-4C67-A7E5-9647575976A0}"/>
    <cellStyle name="Standard 59" xfId="58" xr:uid="{AF89B209-2D22-4D5B-9252-4A6DA05AFD55}"/>
    <cellStyle name="Standard 6" xfId="5" xr:uid="{00000000-0005-0000-0000-00000D000000}"/>
    <cellStyle name="Standard 60" xfId="59" xr:uid="{52BD0F09-4ECC-4282-B87B-F1F392BB367E}"/>
    <cellStyle name="Standard 61" xfId="60" xr:uid="{98C40CEA-D088-41F3-97E7-7CAD9DC0E826}"/>
    <cellStyle name="Standard 62" xfId="61" xr:uid="{C8918370-2FD6-4575-B336-232990779994}"/>
    <cellStyle name="Standard 63" xfId="62" xr:uid="{7AFF7581-92AF-4847-9178-2F54D3AEF604}"/>
    <cellStyle name="Standard 64" xfId="63" xr:uid="{8B151A7F-4ABB-4CAB-AA7A-ECB506C70F41}"/>
    <cellStyle name="Standard 65" xfId="64" xr:uid="{14418A08-1268-4860-99C8-CD2720C019C5}"/>
    <cellStyle name="Standard 66" xfId="65" xr:uid="{8B07B749-C292-473D-928E-0B7638FDAFA3}"/>
    <cellStyle name="Standard 67" xfId="66" xr:uid="{27AB9569-329B-4E72-9482-5D9383E43BAE}"/>
    <cellStyle name="Standard 68" xfId="67" xr:uid="{1DBA32EF-6E04-49A9-B2D7-F34EADAF63F6}"/>
    <cellStyle name="Standard 69" xfId="68" xr:uid="{71B921B7-E51B-4E37-93EC-CE1DF44EE441}"/>
    <cellStyle name="Standard 7" xfId="6" xr:uid="{00000000-0005-0000-0000-00000E000000}"/>
    <cellStyle name="Standard 70" xfId="69" xr:uid="{96C899B9-0635-408A-8239-AB0A9E106C06}"/>
    <cellStyle name="Standard 71" xfId="70" xr:uid="{747677B5-159C-4A0B-81FE-FE888780EAF6}"/>
    <cellStyle name="Standard 72" xfId="71" xr:uid="{85645F66-716B-4014-BC24-6066E0EF9D5B}"/>
    <cellStyle name="Standard 73" xfId="72" xr:uid="{28339B00-8B51-4B1E-AF58-B0583862AE4A}"/>
    <cellStyle name="Standard 74" xfId="73" xr:uid="{A58FF325-85E6-4940-8CFB-9F2511CCBC32}"/>
    <cellStyle name="Standard 75" xfId="74" xr:uid="{4B13060D-EE54-415C-8068-6788AF7C5BB7}"/>
    <cellStyle name="Standard 76" xfId="75" xr:uid="{7D265FCA-6A73-48D8-B0BA-D9A65E8744C9}"/>
    <cellStyle name="Standard 77" xfId="76" xr:uid="{548BEEE3-1C9D-4D68-98CF-E10384C8B013}"/>
    <cellStyle name="Standard 78" xfId="77" xr:uid="{5248335D-8971-4A0E-B553-06B274093CEB}"/>
    <cellStyle name="Standard 79" xfId="78" xr:uid="{85DBD2D9-6B6D-483B-8D27-09D816692AA4}"/>
    <cellStyle name="Standard 8" xfId="7" xr:uid="{00000000-0005-0000-0000-00000F000000}"/>
    <cellStyle name="Standard 80" xfId="79" xr:uid="{13E0F2B0-1F82-449D-B864-2E70A4113BBB}"/>
    <cellStyle name="Standard 81" xfId="80" xr:uid="{8B6798C9-9DB9-4DA1-A36D-BA86D0330A86}"/>
    <cellStyle name="Standard 82" xfId="81" xr:uid="{889B7DEB-18DD-4020-B818-83546762FE4F}"/>
    <cellStyle name="Standard 83" xfId="82" xr:uid="{71C30BD2-F101-40A5-95BA-6C2AE67E51E7}"/>
    <cellStyle name="Standard 84" xfId="83" xr:uid="{5C7438B2-1264-4736-A0EE-E2EF2D7285B4}"/>
    <cellStyle name="Standard 85" xfId="84" xr:uid="{6B4C2D61-C7C4-4D2C-9F39-7CD2044FB3F8}"/>
    <cellStyle name="Standard 86" xfId="85" xr:uid="{BFD97030-0FB4-47F9-A893-B4AF6E797DFE}"/>
    <cellStyle name="Standard 87" xfId="86" xr:uid="{A39EA256-3927-4466-B443-8F51B9E92222}"/>
    <cellStyle name="Standard 88" xfId="87" xr:uid="{2BE0DB8C-9400-4CDE-A5AE-6074EF54F4C4}"/>
    <cellStyle name="Standard 89" xfId="88" xr:uid="{A96D4357-ED71-417D-94E8-7F7EFE2814D8}"/>
    <cellStyle name="Standard 9" xfId="8" xr:uid="{00000000-0005-0000-0000-000010000000}"/>
    <cellStyle name="Standard 90" xfId="89" xr:uid="{E46E6AF6-EBE1-42BD-8973-52D33A09F5B6}"/>
    <cellStyle name="Standard 91" xfId="90" xr:uid="{B76B6947-2E51-4522-91F9-2F4BF1E45459}"/>
    <cellStyle name="Standard 92" xfId="91" xr:uid="{26095431-3D56-43D4-AE2D-F8E81C6CC3A8}"/>
    <cellStyle name="Standard 93" xfId="92" xr:uid="{C3B86FD1-A2A9-4921-A0A6-5079B34B6CB2}"/>
    <cellStyle name="Standard 94" xfId="93" xr:uid="{07BCFAFC-F9EA-4FCC-A4D5-F7A163011289}"/>
    <cellStyle name="Standard 95" xfId="94" xr:uid="{FDF5FD2E-3321-4F1E-A368-3DBBF958D411}"/>
    <cellStyle name="Standard 96" xfId="95" xr:uid="{99AA9343-423D-42AE-A686-8E1953ED780B}"/>
    <cellStyle name="Standard 97" xfId="96" xr:uid="{534AA438-D2D0-4236-AC88-12608984DF2B}"/>
    <cellStyle name="Standard 98" xfId="97" xr:uid="{E3452B70-52BE-499F-AA66-7EC8D38D069C}"/>
    <cellStyle name="Standard 99" xfId="98" xr:uid="{A78EAE3E-6A9E-41A5-9C7F-B71CC64BF5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E0F01-30B9-4059-BA27-5DA647681FF5}">
  <dimension ref="A1:Z147"/>
  <sheetViews>
    <sheetView tabSelected="1" zoomScale="70" zoomScaleNormal="70" workbookViewId="0">
      <pane xSplit="2" ySplit="6" topLeftCell="C37" activePane="bottomRight" state="frozen"/>
      <selection pane="topRight"/>
      <selection pane="bottomLeft"/>
      <selection pane="bottomRight" activeCell="Y79" sqref="Y7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21875" style="1" bestFit="1" customWidth="1" collapsed="1"/>
    <col min="8" max="8" width="9.109375" style="1" customWidth="1" collapsed="1"/>
    <col min="9" max="9" width="10.77734375" style="1" customWidth="1" collapsed="1"/>
    <col min="10" max="10" width="11" style="1" customWidth="1" collapsed="1"/>
    <col min="11" max="12" width="9.109375" style="1" customWidth="1" collapsed="1"/>
    <col min="13" max="14" width="15.5546875" style="1" customWidth="1" collapsed="1"/>
    <col min="15" max="15" width="12.21875" style="1" customWidth="1" collapsed="1"/>
    <col min="16" max="16" width="11.554687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3" t="s">
        <v>7</v>
      </c>
      <c r="H3" s="84"/>
      <c r="I3" s="82" t="s">
        <v>7</v>
      </c>
      <c r="J3" s="77"/>
      <c r="K3" s="77"/>
      <c r="L3" s="77"/>
      <c r="M3" s="83" t="s">
        <v>8</v>
      </c>
      <c r="N3" s="84"/>
      <c r="O3" s="82" t="s">
        <v>8</v>
      </c>
      <c r="P3" s="77"/>
      <c r="Q3" s="77"/>
      <c r="R3" s="77"/>
      <c r="S3" s="90" t="s">
        <v>9</v>
      </c>
    </row>
    <row r="4" spans="1:19" s="23" customFormat="1" x14ac:dyDescent="0.25">
      <c r="A4" s="78"/>
      <c r="B4" s="79"/>
      <c r="C4" s="79"/>
      <c r="D4" s="79"/>
      <c r="E4" s="79"/>
      <c r="F4" s="79"/>
      <c r="G4" s="85"/>
      <c r="H4" s="86"/>
      <c r="I4" s="92" t="s">
        <v>10</v>
      </c>
      <c r="J4" s="79"/>
      <c r="K4" s="79"/>
      <c r="L4" s="79"/>
      <c r="M4" s="85"/>
      <c r="N4" s="86"/>
      <c r="O4" s="92" t="s">
        <v>10</v>
      </c>
      <c r="P4" s="79"/>
      <c r="Q4" s="79"/>
      <c r="R4" s="79"/>
      <c r="S4" s="91"/>
    </row>
    <row r="5" spans="1:19" s="23" customFormat="1" ht="25.5" customHeight="1" x14ac:dyDescent="0.25">
      <c r="A5" s="78"/>
      <c r="B5" s="79"/>
      <c r="C5" s="79"/>
      <c r="D5" s="79"/>
      <c r="E5" s="79"/>
      <c r="F5" s="79"/>
      <c r="G5" s="87"/>
      <c r="H5" s="88"/>
      <c r="I5" s="6" t="s">
        <v>11</v>
      </c>
      <c r="J5" s="6" t="s">
        <v>12</v>
      </c>
      <c r="K5" s="30" t="s">
        <v>11</v>
      </c>
      <c r="L5" s="30" t="s">
        <v>12</v>
      </c>
      <c r="M5" s="87"/>
      <c r="N5" s="88"/>
      <c r="O5" s="6" t="s">
        <v>11</v>
      </c>
      <c r="P5" s="6" t="s">
        <v>12</v>
      </c>
      <c r="Q5" s="30" t="s">
        <v>11</v>
      </c>
      <c r="R5" s="30" t="s">
        <v>12</v>
      </c>
      <c r="S5" s="91"/>
    </row>
    <row r="6" spans="1:19" s="23" customFormat="1" ht="38.25" customHeight="1" thickBot="1" x14ac:dyDescent="0.3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93" t="s">
        <v>85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</row>
    <row r="8" spans="1:19" x14ac:dyDescent="0.25">
      <c r="A8" s="93" t="s">
        <v>16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</row>
    <row r="9" spans="1:19" s="27" customFormat="1" x14ac:dyDescent="0.25">
      <c r="A9" s="31" t="s">
        <v>17</v>
      </c>
      <c r="B9" s="32" t="s">
        <v>18</v>
      </c>
      <c r="C9" s="95">
        <v>74</v>
      </c>
      <c r="D9" s="95">
        <v>71</v>
      </c>
      <c r="E9" s="95">
        <v>6041</v>
      </c>
      <c r="F9" s="95">
        <v>5761</v>
      </c>
      <c r="G9" s="95">
        <v>24131</v>
      </c>
      <c r="H9" s="95">
        <v>-1.7</v>
      </c>
      <c r="I9" s="95">
        <v>20254</v>
      </c>
      <c r="J9" s="95">
        <v>3877</v>
      </c>
      <c r="K9" s="95">
        <v>-5.0999999999999996</v>
      </c>
      <c r="L9" s="95">
        <v>20.3</v>
      </c>
      <c r="M9" s="95">
        <v>58152</v>
      </c>
      <c r="N9" s="95">
        <v>-3.4</v>
      </c>
      <c r="O9" s="95">
        <v>51047</v>
      </c>
      <c r="P9" s="95">
        <v>7105</v>
      </c>
      <c r="Q9" s="95">
        <v>-5.5</v>
      </c>
      <c r="R9" s="95">
        <v>14.3</v>
      </c>
      <c r="S9" s="95">
        <v>2.4</v>
      </c>
    </row>
    <row r="10" spans="1:19" s="27" customFormat="1" x14ac:dyDescent="0.25">
      <c r="A10" s="31" t="s">
        <v>19</v>
      </c>
      <c r="B10" s="32" t="s">
        <v>20</v>
      </c>
      <c r="C10" s="95">
        <v>213</v>
      </c>
      <c r="D10" s="95">
        <v>203</v>
      </c>
      <c r="E10" s="95">
        <v>19110</v>
      </c>
      <c r="F10" s="95">
        <v>18505</v>
      </c>
      <c r="G10" s="95">
        <v>86434</v>
      </c>
      <c r="H10" s="95">
        <v>8.6999999999999993</v>
      </c>
      <c r="I10" s="95">
        <v>74078</v>
      </c>
      <c r="J10" s="95">
        <v>12356</v>
      </c>
      <c r="K10" s="95">
        <v>6.6</v>
      </c>
      <c r="L10" s="95">
        <v>22.9</v>
      </c>
      <c r="M10" s="95">
        <v>175844</v>
      </c>
      <c r="N10" s="95">
        <v>6.8</v>
      </c>
      <c r="O10" s="95">
        <v>149424</v>
      </c>
      <c r="P10" s="95">
        <v>26420</v>
      </c>
      <c r="Q10" s="95">
        <v>5.3</v>
      </c>
      <c r="R10" s="95">
        <v>16</v>
      </c>
      <c r="S10" s="95">
        <v>2</v>
      </c>
    </row>
    <row r="11" spans="1:19" s="27" customFormat="1" x14ac:dyDescent="0.25">
      <c r="A11" s="31" t="s">
        <v>21</v>
      </c>
      <c r="B11" s="32" t="s">
        <v>22</v>
      </c>
      <c r="C11" s="95">
        <v>367</v>
      </c>
      <c r="D11" s="95">
        <v>342</v>
      </c>
      <c r="E11" s="95">
        <v>48190</v>
      </c>
      <c r="F11" s="95">
        <v>45673</v>
      </c>
      <c r="G11" s="95">
        <v>309543</v>
      </c>
      <c r="H11" s="95">
        <v>19.899999999999999</v>
      </c>
      <c r="I11" s="95">
        <v>217911</v>
      </c>
      <c r="J11" s="95">
        <v>91632</v>
      </c>
      <c r="K11" s="95">
        <v>12.2</v>
      </c>
      <c r="L11" s="95">
        <v>43</v>
      </c>
      <c r="M11" s="95">
        <v>569890</v>
      </c>
      <c r="N11" s="95">
        <v>20.2</v>
      </c>
      <c r="O11" s="95">
        <v>397016</v>
      </c>
      <c r="P11" s="95">
        <v>172874</v>
      </c>
      <c r="Q11" s="95">
        <v>10.4</v>
      </c>
      <c r="R11" s="95">
        <v>50.9</v>
      </c>
      <c r="S11" s="95">
        <v>1.8</v>
      </c>
    </row>
    <row r="12" spans="1:19" s="27" customFormat="1" x14ac:dyDescent="0.25">
      <c r="A12" s="31" t="s">
        <v>23</v>
      </c>
      <c r="B12" s="32" t="s">
        <v>24</v>
      </c>
      <c r="C12" s="95">
        <v>321</v>
      </c>
      <c r="D12" s="95">
        <v>301</v>
      </c>
      <c r="E12" s="95">
        <v>45531</v>
      </c>
      <c r="F12" s="95">
        <v>43492</v>
      </c>
      <c r="G12" s="95">
        <v>278419</v>
      </c>
      <c r="H12" s="95">
        <v>17.7</v>
      </c>
      <c r="I12" s="95">
        <v>187345</v>
      </c>
      <c r="J12" s="95">
        <v>91074</v>
      </c>
      <c r="K12" s="95">
        <v>17.3</v>
      </c>
      <c r="L12" s="95">
        <v>18.399999999999999</v>
      </c>
      <c r="M12" s="95">
        <v>478051</v>
      </c>
      <c r="N12" s="95">
        <v>11</v>
      </c>
      <c r="O12" s="95">
        <v>306428</v>
      </c>
      <c r="P12" s="95">
        <v>171623</v>
      </c>
      <c r="Q12" s="95">
        <v>11.1</v>
      </c>
      <c r="R12" s="95">
        <v>10.9</v>
      </c>
      <c r="S12" s="95">
        <v>1.7</v>
      </c>
    </row>
    <row r="13" spans="1:19" s="27" customFormat="1" x14ac:dyDescent="0.25">
      <c r="A13" s="31" t="s">
        <v>25</v>
      </c>
      <c r="B13" s="32" t="s">
        <v>26</v>
      </c>
      <c r="C13" s="95">
        <v>581</v>
      </c>
      <c r="D13" s="95">
        <v>563</v>
      </c>
      <c r="E13" s="95">
        <v>50512</v>
      </c>
      <c r="F13" s="95">
        <v>48779</v>
      </c>
      <c r="G13" s="95">
        <v>243643</v>
      </c>
      <c r="H13" s="95">
        <v>11.3</v>
      </c>
      <c r="I13" s="95">
        <v>199658</v>
      </c>
      <c r="J13" s="95">
        <v>43985</v>
      </c>
      <c r="K13" s="95">
        <v>10.1</v>
      </c>
      <c r="L13" s="95">
        <v>16.600000000000001</v>
      </c>
      <c r="M13" s="95">
        <v>490010</v>
      </c>
      <c r="N13" s="95">
        <v>8.6999999999999993</v>
      </c>
      <c r="O13" s="95">
        <v>407396</v>
      </c>
      <c r="P13" s="95">
        <v>82614</v>
      </c>
      <c r="Q13" s="95">
        <v>8</v>
      </c>
      <c r="R13" s="95">
        <v>12.2</v>
      </c>
      <c r="S13" s="95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942170</v>
      </c>
      <c r="H14" s="21">
        <f>G14/'2023'!G14*100-100</f>
        <v>15.195619932826901</v>
      </c>
      <c r="I14" s="20">
        <f>SUM(I9:I13)</f>
        <v>699246</v>
      </c>
      <c r="J14" s="20">
        <f>SUM(J9:J13)</f>
        <v>242924</v>
      </c>
      <c r="K14" s="21">
        <f>I14/'2023'!I14*100-100</f>
        <v>11.711703076023497</v>
      </c>
      <c r="L14" s="21">
        <f>J14/'2023'!J14*100-100</f>
        <v>26.556533245810087</v>
      </c>
      <c r="M14" s="20">
        <f>SUM(M9:M13)</f>
        <v>1771947</v>
      </c>
      <c r="N14" s="21">
        <f>M14/'2023'!M14*100-100</f>
        <v>12.121578354572947</v>
      </c>
      <c r="O14" s="20">
        <f>SUM(O9:O13)</f>
        <v>1311311</v>
      </c>
      <c r="P14" s="20">
        <f>SUM(P9:P13)</f>
        <v>460636</v>
      </c>
      <c r="Q14" s="21">
        <f>O14/'2023'!O14*100-100</f>
        <v>8.5203437731461378</v>
      </c>
      <c r="R14" s="21">
        <f>P14/'2023'!P14*100-100</f>
        <v>23.818560580606146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3" t="s">
        <v>27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19" s="27" customFormat="1" x14ac:dyDescent="0.25">
      <c r="A18" s="31" t="s">
        <v>17</v>
      </c>
      <c r="B18" s="32" t="s">
        <v>18</v>
      </c>
      <c r="C18" s="96">
        <v>75</v>
      </c>
      <c r="D18" s="96">
        <v>71</v>
      </c>
      <c r="E18" s="96">
        <v>6206</v>
      </c>
      <c r="F18" s="96">
        <v>5691</v>
      </c>
      <c r="G18" s="96">
        <v>25323</v>
      </c>
      <c r="H18" s="96">
        <v>5.4</v>
      </c>
      <c r="I18" s="96">
        <v>21130</v>
      </c>
      <c r="J18" s="96">
        <v>4193</v>
      </c>
      <c r="K18" s="96">
        <v>1.3</v>
      </c>
      <c r="L18" s="96">
        <v>31.8</v>
      </c>
      <c r="M18" s="96">
        <v>59894</v>
      </c>
      <c r="N18" s="96">
        <v>1.8</v>
      </c>
      <c r="O18" s="96">
        <v>52126</v>
      </c>
      <c r="P18" s="96">
        <v>7768</v>
      </c>
      <c r="Q18" s="96">
        <v>-0.9</v>
      </c>
      <c r="R18" s="96">
        <v>24.4</v>
      </c>
      <c r="S18" s="96">
        <v>2.4</v>
      </c>
    </row>
    <row r="19" spans="1:19" s="27" customFormat="1" x14ac:dyDescent="0.25">
      <c r="A19" s="31" t="s">
        <v>19</v>
      </c>
      <c r="B19" s="32" t="s">
        <v>20</v>
      </c>
      <c r="C19" s="96">
        <v>213</v>
      </c>
      <c r="D19" s="96">
        <v>204</v>
      </c>
      <c r="E19" s="96">
        <v>19111</v>
      </c>
      <c r="F19" s="96">
        <v>18682</v>
      </c>
      <c r="G19" s="96">
        <v>90194</v>
      </c>
      <c r="H19" s="96">
        <v>8.3000000000000007</v>
      </c>
      <c r="I19" s="96">
        <v>78447</v>
      </c>
      <c r="J19" s="96">
        <v>11747</v>
      </c>
      <c r="K19" s="96">
        <v>9.1999999999999993</v>
      </c>
      <c r="L19" s="96">
        <v>2.6</v>
      </c>
      <c r="M19" s="96">
        <v>185874</v>
      </c>
      <c r="N19" s="96">
        <v>8.1999999999999993</v>
      </c>
      <c r="O19" s="96">
        <v>159990</v>
      </c>
      <c r="P19" s="96">
        <v>25884</v>
      </c>
      <c r="Q19" s="96">
        <v>9.6</v>
      </c>
      <c r="R19" s="96">
        <v>-0.3</v>
      </c>
      <c r="S19" s="96">
        <v>2.1</v>
      </c>
    </row>
    <row r="20" spans="1:19" s="27" customFormat="1" x14ac:dyDescent="0.25">
      <c r="A20" s="31" t="s">
        <v>21</v>
      </c>
      <c r="B20" s="32" t="s">
        <v>22</v>
      </c>
      <c r="C20" s="96">
        <v>364</v>
      </c>
      <c r="D20" s="96">
        <v>337</v>
      </c>
      <c r="E20" s="96">
        <v>48126</v>
      </c>
      <c r="F20" s="96">
        <v>45394</v>
      </c>
      <c r="G20" s="96">
        <v>316534</v>
      </c>
      <c r="H20" s="96">
        <v>3.7</v>
      </c>
      <c r="I20" s="96">
        <v>241559</v>
      </c>
      <c r="J20" s="96">
        <v>74975</v>
      </c>
      <c r="K20" s="96">
        <v>5.7</v>
      </c>
      <c r="L20" s="96">
        <v>-2.6</v>
      </c>
      <c r="M20" s="96">
        <v>581126</v>
      </c>
      <c r="N20" s="96">
        <v>3.8</v>
      </c>
      <c r="O20" s="96">
        <v>442340</v>
      </c>
      <c r="P20" s="96">
        <v>138786</v>
      </c>
      <c r="Q20" s="96">
        <v>6</v>
      </c>
      <c r="R20" s="96">
        <v>-2.7</v>
      </c>
      <c r="S20" s="96">
        <v>1.8</v>
      </c>
    </row>
    <row r="21" spans="1:19" s="27" customFormat="1" x14ac:dyDescent="0.25">
      <c r="A21" s="31" t="s">
        <v>23</v>
      </c>
      <c r="B21" s="32" t="s">
        <v>24</v>
      </c>
      <c r="C21" s="96">
        <v>322</v>
      </c>
      <c r="D21" s="96">
        <v>300</v>
      </c>
      <c r="E21" s="96">
        <v>45614</v>
      </c>
      <c r="F21" s="96">
        <v>43225</v>
      </c>
      <c r="G21" s="96">
        <v>250148</v>
      </c>
      <c r="H21" s="96">
        <v>15</v>
      </c>
      <c r="I21" s="96">
        <v>174649</v>
      </c>
      <c r="J21" s="96">
        <v>75499</v>
      </c>
      <c r="K21" s="96">
        <v>17.8</v>
      </c>
      <c r="L21" s="96">
        <v>9.1</v>
      </c>
      <c r="M21" s="96">
        <v>405819</v>
      </c>
      <c r="N21" s="96">
        <v>5</v>
      </c>
      <c r="O21" s="96">
        <v>275739</v>
      </c>
      <c r="P21" s="96">
        <v>130080</v>
      </c>
      <c r="Q21" s="96">
        <v>8.9</v>
      </c>
      <c r="R21" s="96">
        <v>-2.2000000000000002</v>
      </c>
      <c r="S21" s="96">
        <v>1.6</v>
      </c>
    </row>
    <row r="22" spans="1:19" s="27" customFormat="1" x14ac:dyDescent="0.25">
      <c r="A22" s="31" t="s">
        <v>25</v>
      </c>
      <c r="B22" s="32" t="s">
        <v>26</v>
      </c>
      <c r="C22" s="96">
        <v>579</v>
      </c>
      <c r="D22" s="96">
        <v>564</v>
      </c>
      <c r="E22" s="96">
        <v>50939</v>
      </c>
      <c r="F22" s="96">
        <v>49375</v>
      </c>
      <c r="G22" s="96">
        <v>271373</v>
      </c>
      <c r="H22" s="96">
        <v>11.4</v>
      </c>
      <c r="I22" s="96">
        <v>221717</v>
      </c>
      <c r="J22" s="96">
        <v>49656</v>
      </c>
      <c r="K22" s="96">
        <v>8.6</v>
      </c>
      <c r="L22" s="96">
        <v>25.7</v>
      </c>
      <c r="M22" s="96">
        <v>533906</v>
      </c>
      <c r="N22" s="96">
        <v>10.1</v>
      </c>
      <c r="O22" s="96">
        <v>441261</v>
      </c>
      <c r="P22" s="96">
        <v>92645</v>
      </c>
      <c r="Q22" s="96">
        <v>7.6</v>
      </c>
      <c r="R22" s="96">
        <v>23.7</v>
      </c>
      <c r="S22" s="96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953572</v>
      </c>
      <c r="H23" s="21">
        <f>G23/'2023'!G23*100-100</f>
        <v>9.1152094087168791</v>
      </c>
      <c r="I23" s="20">
        <f>SUM(I18:I22)</f>
        <v>737502</v>
      </c>
      <c r="J23" s="20">
        <f>SUM(J18:J22)</f>
        <v>216070</v>
      </c>
      <c r="K23" s="21">
        <f>I23/'2023'!I23*100-100</f>
        <v>9.4902149416993922</v>
      </c>
      <c r="L23" s="21">
        <f>J23/'2023'!J23*100-100</f>
        <v>7.854343973843811</v>
      </c>
      <c r="M23" s="20">
        <f>SUM(M18:M22)</f>
        <v>1766619</v>
      </c>
      <c r="N23" s="21">
        <f>M23/'2023'!M23*100-100</f>
        <v>6.2796738850560416</v>
      </c>
      <c r="O23" s="20">
        <f>SUM(O18:O22)</f>
        <v>1371456</v>
      </c>
      <c r="P23" s="20">
        <f>SUM(P18:P22)</f>
        <v>395163</v>
      </c>
      <c r="Q23" s="21">
        <f>O23/'2023'!O23*100-100</f>
        <v>7.1883777966395712</v>
      </c>
      <c r="R23" s="21">
        <f>P23/'2023'!P23*100-100</f>
        <v>3.2420301290123632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1895742</v>
      </c>
      <c r="H24" s="26">
        <f>G24/'2023'!G24*100-100</f>
        <v>12.054734602198835</v>
      </c>
      <c r="I24" s="25">
        <f>I23+I14</f>
        <v>1436748</v>
      </c>
      <c r="J24" s="25">
        <f>J23+J14</f>
        <v>458994</v>
      </c>
      <c r="K24" s="26">
        <f>I24/'2023'!I24*100-100</f>
        <v>10.560239350650562</v>
      </c>
      <c r="L24" s="26">
        <f>J24/'2023'!J24*100-100</f>
        <v>17.005536804967832</v>
      </c>
      <c r="M24" s="25">
        <f>M23+M14</f>
        <v>3538566</v>
      </c>
      <c r="N24" s="26">
        <f>M24/'2023'!M24*100-100</f>
        <v>9.1268901405531864</v>
      </c>
      <c r="O24" s="25">
        <f>O23+O14</f>
        <v>2682767</v>
      </c>
      <c r="P24" s="25">
        <f>P23+P14</f>
        <v>855799</v>
      </c>
      <c r="Q24" s="26">
        <f>O24/'2023'!O24*100-100</f>
        <v>7.8353204008140551</v>
      </c>
      <c r="R24" s="26">
        <f>P24/'2023'!P24*100-100</f>
        <v>13.384050165677635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97">
        <v>72</v>
      </c>
      <c r="D27" s="97">
        <v>69</v>
      </c>
      <c r="E27" s="97">
        <v>5742</v>
      </c>
      <c r="F27" s="97">
        <v>5418</v>
      </c>
      <c r="G27" s="97">
        <v>26214</v>
      </c>
      <c r="H27" s="97">
        <v>-17</v>
      </c>
      <c r="I27" s="97">
        <v>21488</v>
      </c>
      <c r="J27" s="97">
        <v>4726</v>
      </c>
      <c r="K27" s="97">
        <v>-21.9</v>
      </c>
      <c r="L27" s="97">
        <v>15.5</v>
      </c>
      <c r="M27" s="97">
        <v>63096</v>
      </c>
      <c r="N27" s="97">
        <v>-12.4</v>
      </c>
      <c r="O27" s="97">
        <v>54436</v>
      </c>
      <c r="P27" s="97">
        <v>8660</v>
      </c>
      <c r="Q27" s="97">
        <v>-14.9</v>
      </c>
      <c r="R27" s="97">
        <v>7.4</v>
      </c>
      <c r="S27" s="97">
        <v>2.4</v>
      </c>
    </row>
    <row r="28" spans="1:19" s="27" customFormat="1" x14ac:dyDescent="0.25">
      <c r="A28" s="31" t="s">
        <v>19</v>
      </c>
      <c r="B28" s="32" t="s">
        <v>20</v>
      </c>
      <c r="C28" s="97">
        <v>214</v>
      </c>
      <c r="D28" s="97">
        <v>208</v>
      </c>
      <c r="E28" s="97">
        <v>19150</v>
      </c>
      <c r="F28" s="97">
        <v>18750</v>
      </c>
      <c r="G28" s="97">
        <v>112913</v>
      </c>
      <c r="H28" s="97">
        <v>-2.1</v>
      </c>
      <c r="I28" s="97">
        <v>96781</v>
      </c>
      <c r="J28" s="97">
        <v>16132</v>
      </c>
      <c r="K28" s="97">
        <v>-2.5</v>
      </c>
      <c r="L28" s="97">
        <v>0.8</v>
      </c>
      <c r="M28" s="97">
        <v>232586</v>
      </c>
      <c r="N28" s="97">
        <v>-2.2000000000000002</v>
      </c>
      <c r="O28" s="97">
        <v>197222</v>
      </c>
      <c r="P28" s="97">
        <v>35364</v>
      </c>
      <c r="Q28" s="97">
        <v>-0.7</v>
      </c>
      <c r="R28" s="97">
        <v>-9.6</v>
      </c>
      <c r="S28" s="97">
        <v>2.1</v>
      </c>
    </row>
    <row r="29" spans="1:19" s="27" customFormat="1" x14ac:dyDescent="0.25">
      <c r="A29" s="31" t="s">
        <v>21</v>
      </c>
      <c r="B29" s="32" t="s">
        <v>22</v>
      </c>
      <c r="C29" s="97">
        <v>363</v>
      </c>
      <c r="D29" s="97">
        <v>339</v>
      </c>
      <c r="E29" s="97">
        <v>48030</v>
      </c>
      <c r="F29" s="97">
        <v>45723</v>
      </c>
      <c r="G29" s="97">
        <v>364373</v>
      </c>
      <c r="H29" s="97">
        <v>6.3</v>
      </c>
      <c r="I29" s="97">
        <v>252823</v>
      </c>
      <c r="J29" s="97">
        <v>111550</v>
      </c>
      <c r="K29" s="97">
        <v>0.4</v>
      </c>
      <c r="L29" s="97">
        <v>22.7</v>
      </c>
      <c r="M29" s="97">
        <v>667638</v>
      </c>
      <c r="N29" s="97">
        <v>2.6</v>
      </c>
      <c r="O29" s="97">
        <v>455128</v>
      </c>
      <c r="P29" s="97">
        <v>212510</v>
      </c>
      <c r="Q29" s="97">
        <v>-3</v>
      </c>
      <c r="R29" s="97">
        <v>17.2</v>
      </c>
      <c r="S29" s="97">
        <v>1.8</v>
      </c>
    </row>
    <row r="30" spans="1:19" s="27" customFormat="1" x14ac:dyDescent="0.25">
      <c r="A30" s="31" t="s">
        <v>23</v>
      </c>
      <c r="B30" s="32" t="s">
        <v>24</v>
      </c>
      <c r="C30" s="97">
        <v>322</v>
      </c>
      <c r="D30" s="97">
        <v>302</v>
      </c>
      <c r="E30" s="97">
        <v>45545</v>
      </c>
      <c r="F30" s="97">
        <v>43351</v>
      </c>
      <c r="G30" s="97">
        <v>311121</v>
      </c>
      <c r="H30" s="97">
        <v>5.6</v>
      </c>
      <c r="I30" s="97">
        <v>217551</v>
      </c>
      <c r="J30" s="97">
        <v>93570</v>
      </c>
      <c r="K30" s="97">
        <v>5.5</v>
      </c>
      <c r="L30" s="97">
        <v>5.7</v>
      </c>
      <c r="M30" s="97">
        <v>525316</v>
      </c>
      <c r="N30" s="97">
        <v>0.6</v>
      </c>
      <c r="O30" s="97">
        <v>350157</v>
      </c>
      <c r="P30" s="97">
        <v>175159</v>
      </c>
      <c r="Q30" s="97">
        <v>2.5</v>
      </c>
      <c r="R30" s="97">
        <v>-3.1</v>
      </c>
      <c r="S30" s="97">
        <v>1.7</v>
      </c>
    </row>
    <row r="31" spans="1:19" s="27" customFormat="1" x14ac:dyDescent="0.25">
      <c r="A31" s="31" t="s">
        <v>25</v>
      </c>
      <c r="B31" s="32" t="s">
        <v>26</v>
      </c>
      <c r="C31" s="97">
        <v>580</v>
      </c>
      <c r="D31" s="97">
        <v>564</v>
      </c>
      <c r="E31" s="97">
        <v>51142</v>
      </c>
      <c r="F31" s="97">
        <v>49298</v>
      </c>
      <c r="G31" s="97">
        <v>305033</v>
      </c>
      <c r="H31" s="97">
        <v>-2.8</v>
      </c>
      <c r="I31" s="97">
        <v>255027</v>
      </c>
      <c r="J31" s="97">
        <v>50006</v>
      </c>
      <c r="K31" s="97">
        <v>-4.3</v>
      </c>
      <c r="L31" s="97">
        <v>5.6</v>
      </c>
      <c r="M31" s="97">
        <v>596585</v>
      </c>
      <c r="N31" s="97">
        <v>-3.6</v>
      </c>
      <c r="O31" s="97">
        <v>504840</v>
      </c>
      <c r="P31" s="97">
        <v>91745</v>
      </c>
      <c r="Q31" s="97">
        <v>-3.6</v>
      </c>
      <c r="R31" s="97">
        <v>-3.6</v>
      </c>
      <c r="S31" s="97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1119654</v>
      </c>
      <c r="H32" s="21">
        <f>G32/'2023'!G32*100-100</f>
        <v>1.9717596657207253</v>
      </c>
      <c r="I32" s="20">
        <f>SUM(I27:I31)</f>
        <v>843670</v>
      </c>
      <c r="J32" s="20">
        <f>SUM(J27:J31)</f>
        <v>275984</v>
      </c>
      <c r="K32" s="21">
        <f>I32/'2023'!I32*100-100</f>
        <v>-0.87752999216344563</v>
      </c>
      <c r="L32" s="21">
        <f>J32/'2023'!J32*100-100</f>
        <v>11.795515767727309</v>
      </c>
      <c r="M32" s="20">
        <f>SUM(M27:M31)</f>
        <v>2085221</v>
      </c>
      <c r="N32" s="21">
        <f>M32/'2023'!M32*100-100</f>
        <v>-0.7731734324893722</v>
      </c>
      <c r="O32" s="20">
        <f>SUM(O27:O31)</f>
        <v>1561783</v>
      </c>
      <c r="P32" s="20">
        <f>SUM(P27:P31)</f>
        <v>523438</v>
      </c>
      <c r="Q32" s="21">
        <f>O32/'2023'!O32*100-100</f>
        <v>-2.2072180098971046</v>
      </c>
      <c r="R32" s="21">
        <f>P32/'2023'!P32*100-100</f>
        <v>3.7669793591258411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3015396</v>
      </c>
      <c r="H33" s="26">
        <f>G33/'2023'!G33*100-100</f>
        <v>8.0863028370451957</v>
      </c>
      <c r="I33" s="25">
        <f>I32+I23+I14</f>
        <v>2280418</v>
      </c>
      <c r="J33" s="25">
        <f>J32+J23+J14</f>
        <v>734978</v>
      </c>
      <c r="K33" s="26">
        <f>I33/'2023'!I33*100-100</f>
        <v>6.0336502135395875</v>
      </c>
      <c r="L33" s="26">
        <f>J33/'2023'!J33*100-100</f>
        <v>14.99321754395298</v>
      </c>
      <c r="M33" s="25">
        <f>M32+M23+M14</f>
        <v>5623787</v>
      </c>
      <c r="N33" s="26">
        <f>M33/'2023'!M33*100-100</f>
        <v>5.2338613626093036</v>
      </c>
      <c r="O33" s="25">
        <f>O32+O23+O14</f>
        <v>4244550</v>
      </c>
      <c r="P33" s="25">
        <f>P32+P23+P14</f>
        <v>1379237</v>
      </c>
      <c r="Q33" s="26">
        <f>O33/'2023'!O33*100-100</f>
        <v>3.9090595294342307</v>
      </c>
      <c r="R33" s="26">
        <f>P33/'2023'!P33*100-100</f>
        <v>9.5314938275036525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98">
        <v>73</v>
      </c>
      <c r="D36" s="98">
        <v>70</v>
      </c>
      <c r="E36" s="98">
        <v>5774</v>
      </c>
      <c r="F36" s="98">
        <v>5448</v>
      </c>
      <c r="G36" s="98">
        <v>31578</v>
      </c>
      <c r="H36" s="98">
        <v>0.2</v>
      </c>
      <c r="I36" s="98">
        <v>25863</v>
      </c>
      <c r="J36" s="98">
        <v>5715</v>
      </c>
      <c r="K36" s="98">
        <v>-3.2</v>
      </c>
      <c r="L36" s="98">
        <v>19.5</v>
      </c>
      <c r="M36" s="98">
        <v>69247</v>
      </c>
      <c r="N36" s="98">
        <v>1.8</v>
      </c>
      <c r="O36" s="98">
        <v>59165</v>
      </c>
      <c r="P36" s="98">
        <v>10082</v>
      </c>
      <c r="Q36" s="98">
        <v>0.5</v>
      </c>
      <c r="R36" s="98">
        <v>10.1</v>
      </c>
      <c r="S36" s="98">
        <v>2.2000000000000002</v>
      </c>
    </row>
    <row r="37" spans="1:19" s="27" customFormat="1" x14ac:dyDescent="0.25">
      <c r="A37" s="31" t="s">
        <v>19</v>
      </c>
      <c r="B37" s="32" t="s">
        <v>20</v>
      </c>
      <c r="C37" s="98">
        <v>214</v>
      </c>
      <c r="D37" s="98">
        <v>212</v>
      </c>
      <c r="E37" s="98">
        <v>19124</v>
      </c>
      <c r="F37" s="98">
        <v>18748</v>
      </c>
      <c r="G37" s="98">
        <v>125499</v>
      </c>
      <c r="H37" s="98">
        <v>5.7</v>
      </c>
      <c r="I37" s="98">
        <v>106707</v>
      </c>
      <c r="J37" s="98">
        <v>18792</v>
      </c>
      <c r="K37" s="98">
        <v>6.4</v>
      </c>
      <c r="L37" s="98">
        <v>2.4</v>
      </c>
      <c r="M37" s="98">
        <v>242439</v>
      </c>
      <c r="N37" s="98">
        <v>2</v>
      </c>
      <c r="O37" s="98">
        <v>203671</v>
      </c>
      <c r="P37" s="98">
        <v>38768</v>
      </c>
      <c r="Q37" s="98">
        <v>2.2999999999999998</v>
      </c>
      <c r="R37" s="98">
        <v>0.4</v>
      </c>
      <c r="S37" s="98">
        <v>1.9</v>
      </c>
    </row>
    <row r="38" spans="1:19" s="27" customFormat="1" x14ac:dyDescent="0.25">
      <c r="A38" s="31" t="s">
        <v>21</v>
      </c>
      <c r="B38" s="32" t="s">
        <v>22</v>
      </c>
      <c r="C38" s="98">
        <v>364</v>
      </c>
      <c r="D38" s="98">
        <v>341</v>
      </c>
      <c r="E38" s="98">
        <v>48066</v>
      </c>
      <c r="F38" s="98">
        <v>45728</v>
      </c>
      <c r="G38" s="98">
        <v>408901</v>
      </c>
      <c r="H38" s="98">
        <v>9.6</v>
      </c>
      <c r="I38" s="98">
        <v>290914</v>
      </c>
      <c r="J38" s="98">
        <v>117987</v>
      </c>
      <c r="K38" s="98">
        <v>13.3</v>
      </c>
      <c r="L38" s="98">
        <v>1.6</v>
      </c>
      <c r="M38" s="98">
        <v>720271</v>
      </c>
      <c r="N38" s="98">
        <v>3.9</v>
      </c>
      <c r="O38" s="98">
        <v>513977</v>
      </c>
      <c r="P38" s="98">
        <v>206294</v>
      </c>
      <c r="Q38" s="98">
        <v>8.1</v>
      </c>
      <c r="R38" s="98">
        <v>-5.3</v>
      </c>
      <c r="S38" s="98">
        <v>1.8</v>
      </c>
    </row>
    <row r="39" spans="1:19" s="27" customFormat="1" x14ac:dyDescent="0.25">
      <c r="A39" s="31" t="s">
        <v>23</v>
      </c>
      <c r="B39" s="32" t="s">
        <v>24</v>
      </c>
      <c r="C39" s="98">
        <v>322</v>
      </c>
      <c r="D39" s="98">
        <v>303</v>
      </c>
      <c r="E39" s="98">
        <v>45398</v>
      </c>
      <c r="F39" s="98">
        <v>43380</v>
      </c>
      <c r="G39" s="98">
        <v>307504</v>
      </c>
      <c r="H39" s="98">
        <v>14.4</v>
      </c>
      <c r="I39" s="98">
        <v>207258</v>
      </c>
      <c r="J39" s="98">
        <v>100246</v>
      </c>
      <c r="K39" s="98">
        <v>7.9</v>
      </c>
      <c r="L39" s="98">
        <v>30.6</v>
      </c>
      <c r="M39" s="98">
        <v>511944</v>
      </c>
      <c r="N39" s="98">
        <v>7.5</v>
      </c>
      <c r="O39" s="98">
        <v>329528</v>
      </c>
      <c r="P39" s="98">
        <v>182416</v>
      </c>
      <c r="Q39" s="98">
        <v>-0.8</v>
      </c>
      <c r="R39" s="98">
        <v>26.8</v>
      </c>
      <c r="S39" s="98">
        <v>1.7</v>
      </c>
    </row>
    <row r="40" spans="1:19" s="27" customFormat="1" x14ac:dyDescent="0.25">
      <c r="A40" s="31" t="s">
        <v>25</v>
      </c>
      <c r="B40" s="32" t="s">
        <v>26</v>
      </c>
      <c r="C40" s="98">
        <v>582</v>
      </c>
      <c r="D40" s="98">
        <v>573</v>
      </c>
      <c r="E40" s="98">
        <v>51297</v>
      </c>
      <c r="F40" s="98">
        <v>49448</v>
      </c>
      <c r="G40" s="98">
        <v>326894</v>
      </c>
      <c r="H40" s="98">
        <v>7.6</v>
      </c>
      <c r="I40" s="98">
        <v>269133</v>
      </c>
      <c r="J40" s="98">
        <v>57761</v>
      </c>
      <c r="K40" s="98">
        <v>6.9</v>
      </c>
      <c r="L40" s="98">
        <v>11.2</v>
      </c>
      <c r="M40" s="98">
        <v>629579</v>
      </c>
      <c r="N40" s="98">
        <v>3.8</v>
      </c>
      <c r="O40" s="98">
        <v>521752</v>
      </c>
      <c r="P40" s="98">
        <v>107827</v>
      </c>
      <c r="Q40" s="98">
        <v>3</v>
      </c>
      <c r="R40" s="98">
        <v>8.1</v>
      </c>
      <c r="S40" s="98">
        <v>1.9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1200376</v>
      </c>
      <c r="H41" s="21">
        <f>G41/'2023'!G41*100-100</f>
        <v>9.53994856885258</v>
      </c>
      <c r="I41" s="20">
        <f>SUM(I36:I40)</f>
        <v>899875</v>
      </c>
      <c r="J41" s="20">
        <f>SUM(J36:J40)</f>
        <v>300501</v>
      </c>
      <c r="K41" s="21">
        <f>I41/'2023'!I41*100-100</f>
        <v>8.7016919956658114</v>
      </c>
      <c r="L41" s="21">
        <f>J41/'2023'!J41*100-100</f>
        <v>12.129330771096477</v>
      </c>
      <c r="M41" s="20">
        <f>SUM(M36:M40)</f>
        <v>2173480</v>
      </c>
      <c r="N41" s="21">
        <f>M41/'2023'!M41*100-100</f>
        <v>4.4148654316118439</v>
      </c>
      <c r="O41" s="20">
        <f>SUM(O36:O40)</f>
        <v>1628093</v>
      </c>
      <c r="P41" s="20">
        <f>SUM(P36:P40)</f>
        <v>545387</v>
      </c>
      <c r="Q41" s="21">
        <f>O41/'2023'!O41*100-100</f>
        <v>3.542700656580962</v>
      </c>
      <c r="R41" s="21">
        <f>P41/'2023'!P41*100-100</f>
        <v>7.108110284312616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4215772</v>
      </c>
      <c r="H42" s="26">
        <f>G42/'2023'!G42*100-100</f>
        <v>8.4962623898572076</v>
      </c>
      <c r="I42" s="25">
        <f>I41+I32+I23+I14</f>
        <v>3180293</v>
      </c>
      <c r="J42" s="25">
        <f>J41+J32+J23+J14</f>
        <v>1035479</v>
      </c>
      <c r="K42" s="26">
        <f>I42/'2023'!I42*100-100</f>
        <v>6.7752025016669393</v>
      </c>
      <c r="L42" s="26">
        <f>J42/'2023'!J42*100-100</f>
        <v>14.147147531152712</v>
      </c>
      <c r="M42" s="25">
        <f>M41+M32+M23+M14</f>
        <v>7797267</v>
      </c>
      <c r="N42" s="26">
        <f>M42/'2023'!M42*100-100</f>
        <v>5.0042784041189066</v>
      </c>
      <c r="O42" s="25">
        <f t="shared" ref="O42:P42" si="0">O41+O32+O23+O14</f>
        <v>5872643</v>
      </c>
      <c r="P42" s="25">
        <f t="shared" si="0"/>
        <v>1924624</v>
      </c>
      <c r="Q42" s="26">
        <f>O42/'2023'!O42*100-100</f>
        <v>3.8072331154067882</v>
      </c>
      <c r="R42" s="26">
        <f>P42/'2023'!P42*100-100</f>
        <v>8.8337080583213776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99">
        <v>74</v>
      </c>
      <c r="D45" s="99">
        <v>71</v>
      </c>
      <c r="E45" s="99">
        <v>6015</v>
      </c>
      <c r="F45" s="99">
        <v>5510</v>
      </c>
      <c r="G45" s="99">
        <v>29488</v>
      </c>
      <c r="H45" s="99">
        <v>-17.2</v>
      </c>
      <c r="I45" s="99">
        <v>23617</v>
      </c>
      <c r="J45" s="99">
        <v>5871</v>
      </c>
      <c r="K45" s="99">
        <v>-17.5</v>
      </c>
      <c r="L45" s="99">
        <v>-16.2</v>
      </c>
      <c r="M45" s="99">
        <v>67909</v>
      </c>
      <c r="N45" s="99">
        <v>-15.5</v>
      </c>
      <c r="O45" s="99">
        <v>55689</v>
      </c>
      <c r="P45" s="99">
        <v>12220</v>
      </c>
      <c r="Q45" s="99">
        <v>-15.2</v>
      </c>
      <c r="R45" s="99">
        <v>-17</v>
      </c>
      <c r="S45" s="99">
        <v>2.2999999999999998</v>
      </c>
    </row>
    <row r="46" spans="1:19" s="27" customFormat="1" x14ac:dyDescent="0.25">
      <c r="A46" s="31" t="s">
        <v>19</v>
      </c>
      <c r="B46" s="32" t="s">
        <v>20</v>
      </c>
      <c r="C46" s="99">
        <v>214</v>
      </c>
      <c r="D46" s="99">
        <v>212</v>
      </c>
      <c r="E46" s="99">
        <v>19135</v>
      </c>
      <c r="F46" s="99">
        <v>18878</v>
      </c>
      <c r="G46" s="99">
        <v>134271</v>
      </c>
      <c r="H46" s="99">
        <v>-7.1</v>
      </c>
      <c r="I46" s="99">
        <v>114039</v>
      </c>
      <c r="J46" s="99">
        <v>20232</v>
      </c>
      <c r="K46" s="99">
        <v>-5.5</v>
      </c>
      <c r="L46" s="99">
        <v>-15.5</v>
      </c>
      <c r="M46" s="99">
        <v>267566</v>
      </c>
      <c r="N46" s="99">
        <v>-7.3</v>
      </c>
      <c r="O46" s="99">
        <v>224153</v>
      </c>
      <c r="P46" s="99">
        <v>43413</v>
      </c>
      <c r="Q46" s="99">
        <v>-4.8</v>
      </c>
      <c r="R46" s="99">
        <v>-18.3</v>
      </c>
      <c r="S46" s="99">
        <v>2</v>
      </c>
    </row>
    <row r="47" spans="1:19" s="27" customFormat="1" x14ac:dyDescent="0.25">
      <c r="A47" s="31" t="s">
        <v>21</v>
      </c>
      <c r="B47" s="32" t="s">
        <v>22</v>
      </c>
      <c r="C47" s="99">
        <v>363</v>
      </c>
      <c r="D47" s="99">
        <v>341</v>
      </c>
      <c r="E47" s="99">
        <v>48054</v>
      </c>
      <c r="F47" s="99">
        <v>45859</v>
      </c>
      <c r="G47" s="99">
        <v>404984</v>
      </c>
      <c r="H47" s="99">
        <v>-1.2</v>
      </c>
      <c r="I47" s="99">
        <v>283728</v>
      </c>
      <c r="J47" s="99">
        <v>121256</v>
      </c>
      <c r="K47" s="99">
        <v>0.8</v>
      </c>
      <c r="L47" s="99">
        <v>-5.5</v>
      </c>
      <c r="M47" s="99">
        <v>725120</v>
      </c>
      <c r="N47" s="99">
        <v>-2.7</v>
      </c>
      <c r="O47" s="99">
        <v>509848</v>
      </c>
      <c r="P47" s="99">
        <v>215272</v>
      </c>
      <c r="Q47" s="99">
        <v>0.4</v>
      </c>
      <c r="R47" s="99">
        <v>-9.1999999999999993</v>
      </c>
      <c r="S47" s="99">
        <v>1.8</v>
      </c>
    </row>
    <row r="48" spans="1:19" s="27" customFormat="1" x14ac:dyDescent="0.25">
      <c r="A48" s="31" t="s">
        <v>23</v>
      </c>
      <c r="B48" s="32" t="s">
        <v>24</v>
      </c>
      <c r="C48" s="99">
        <v>320</v>
      </c>
      <c r="D48" s="99">
        <v>302</v>
      </c>
      <c r="E48" s="99">
        <v>45369</v>
      </c>
      <c r="F48" s="99">
        <v>43039</v>
      </c>
      <c r="G48" s="99">
        <v>308468</v>
      </c>
      <c r="H48" s="99">
        <v>-2.4</v>
      </c>
      <c r="I48" s="99">
        <v>206239</v>
      </c>
      <c r="J48" s="99">
        <v>102229</v>
      </c>
      <c r="K48" s="99">
        <v>-3.2</v>
      </c>
      <c r="L48" s="99">
        <v>-0.9</v>
      </c>
      <c r="M48" s="99">
        <v>533023</v>
      </c>
      <c r="N48" s="99">
        <v>-8.6999999999999993</v>
      </c>
      <c r="O48" s="99">
        <v>342853</v>
      </c>
      <c r="P48" s="99">
        <v>190170</v>
      </c>
      <c r="Q48" s="99">
        <v>-8.1</v>
      </c>
      <c r="R48" s="99">
        <v>-9.6999999999999993</v>
      </c>
      <c r="S48" s="99">
        <v>1.7</v>
      </c>
    </row>
    <row r="49" spans="1:19" s="27" customFormat="1" x14ac:dyDescent="0.25">
      <c r="A49" s="31" t="s">
        <v>25</v>
      </c>
      <c r="B49" s="32" t="s">
        <v>26</v>
      </c>
      <c r="C49" s="99">
        <v>583</v>
      </c>
      <c r="D49" s="99">
        <v>575</v>
      </c>
      <c r="E49" s="99">
        <v>51315</v>
      </c>
      <c r="F49" s="99">
        <v>49544</v>
      </c>
      <c r="G49" s="99">
        <v>345889</v>
      </c>
      <c r="H49" s="99">
        <v>-6.6</v>
      </c>
      <c r="I49" s="99">
        <v>284358</v>
      </c>
      <c r="J49" s="99">
        <v>61531</v>
      </c>
      <c r="K49" s="99">
        <v>-6.6</v>
      </c>
      <c r="L49" s="99">
        <v>-6.5</v>
      </c>
      <c r="M49" s="99">
        <v>666520</v>
      </c>
      <c r="N49" s="99">
        <v>-7.4</v>
      </c>
      <c r="O49" s="99">
        <v>551152</v>
      </c>
      <c r="P49" s="99">
        <v>115368</v>
      </c>
      <c r="Q49" s="99">
        <v>-6.7</v>
      </c>
      <c r="R49" s="99">
        <v>-10.7</v>
      </c>
      <c r="S49" s="9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1223100</v>
      </c>
      <c r="H50" s="21">
        <f>G50/'2023'!G50*100-100</f>
        <v>-4.1869165906804824</v>
      </c>
      <c r="I50" s="20">
        <f>SUM(I45:I49)</f>
        <v>911981</v>
      </c>
      <c r="J50" s="20">
        <f>SUM(J45:J49)</f>
        <v>311119</v>
      </c>
      <c r="K50" s="21">
        <f>I50/'2023'!I50*100-100</f>
        <v>-3.8213866882651217</v>
      </c>
      <c r="L50" s="21">
        <f>J50/'2023'!J50*100-100</f>
        <v>-5.2425593606471494</v>
      </c>
      <c r="M50" s="20">
        <f>SUM(M45:M49)</f>
        <v>2260138</v>
      </c>
      <c r="N50" s="21">
        <f>M50/'2023'!M50*100-100</f>
        <v>-6.5172909703284887</v>
      </c>
      <c r="O50" s="20">
        <f>SUM(O45:O49)</f>
        <v>1683695</v>
      </c>
      <c r="P50" s="20">
        <f>SUM(P45:P49)</f>
        <v>576443</v>
      </c>
      <c r="Q50" s="21">
        <f>O50/'2023'!O50*100-100</f>
        <v>-5.0484036331768181</v>
      </c>
      <c r="R50" s="21">
        <f>P50/'2023'!P50*100-100</f>
        <v>-10.558687216152848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5438872</v>
      </c>
      <c r="H51" s="26">
        <f>G51/'2023'!G51*100-100</f>
        <v>5.3598611131020988</v>
      </c>
      <c r="I51" s="25">
        <f>I50+I41+I32+I23+I14</f>
        <v>4092274</v>
      </c>
      <c r="J51" s="25">
        <f>J50+J41+J32+J23+J14</f>
        <v>1346598</v>
      </c>
      <c r="K51" s="26">
        <f>I51/'2023'!I51*100-100</f>
        <v>4.2163541488931031</v>
      </c>
      <c r="L51" s="26">
        <f>J51/'2023'!J51*100-100</f>
        <v>8.9942661775704238</v>
      </c>
      <c r="M51" s="25">
        <f>M50+M41+M32+M23+M14</f>
        <v>10057405</v>
      </c>
      <c r="N51" s="26">
        <f>M51/'2023'!M51*100-100</f>
        <v>2.1743766085060514</v>
      </c>
      <c r="O51" s="25">
        <f>O50+O41+O32+O23+O14</f>
        <v>7556338</v>
      </c>
      <c r="P51" s="25">
        <f>P50+P41+P32+P23+P14</f>
        <v>2501067</v>
      </c>
      <c r="Q51" s="26">
        <f>O51/'2023'!O51*100-100</f>
        <v>1.6939166179483607</v>
      </c>
      <c r="R51" s="26">
        <f>P51/'2023'!P51*100-100</f>
        <v>3.6539418732886304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100">
        <v>74</v>
      </c>
      <c r="D54" s="100">
        <v>71</v>
      </c>
      <c r="E54" s="100">
        <v>6017</v>
      </c>
      <c r="F54" s="100">
        <v>5527</v>
      </c>
      <c r="G54" s="100">
        <v>34255</v>
      </c>
      <c r="H54" s="100">
        <v>5.6</v>
      </c>
      <c r="I54" s="100">
        <v>25300</v>
      </c>
      <c r="J54" s="100">
        <v>8955</v>
      </c>
      <c r="K54" s="100">
        <v>-6.9</v>
      </c>
      <c r="L54" s="100">
        <v>69.7</v>
      </c>
      <c r="M54" s="100">
        <v>83187</v>
      </c>
      <c r="N54" s="100">
        <v>10.4</v>
      </c>
      <c r="O54" s="100">
        <v>64006</v>
      </c>
      <c r="P54" s="100">
        <v>19181</v>
      </c>
      <c r="Q54" s="100">
        <v>-1.5</v>
      </c>
      <c r="R54" s="100">
        <v>85.2</v>
      </c>
      <c r="S54" s="100">
        <v>2.4</v>
      </c>
    </row>
    <row r="55" spans="1:19" s="27" customFormat="1" x14ac:dyDescent="0.25">
      <c r="A55" s="31" t="s">
        <v>19</v>
      </c>
      <c r="B55" s="32" t="s">
        <v>20</v>
      </c>
      <c r="C55" s="100">
        <v>215</v>
      </c>
      <c r="D55" s="100">
        <v>214</v>
      </c>
      <c r="E55" s="100">
        <v>19151</v>
      </c>
      <c r="F55" s="100">
        <v>18889</v>
      </c>
      <c r="G55" s="100">
        <v>141846</v>
      </c>
      <c r="H55" s="100">
        <v>5.5</v>
      </c>
      <c r="I55" s="100">
        <v>109949</v>
      </c>
      <c r="J55" s="100">
        <v>31897</v>
      </c>
      <c r="K55" s="100">
        <v>-1.1000000000000001</v>
      </c>
      <c r="L55" s="100">
        <v>37.200000000000003</v>
      </c>
      <c r="M55" s="100">
        <v>298598</v>
      </c>
      <c r="N55" s="100">
        <v>4.9000000000000004</v>
      </c>
      <c r="O55" s="100">
        <v>219884</v>
      </c>
      <c r="P55" s="100">
        <v>78714</v>
      </c>
      <c r="Q55" s="100">
        <v>-1.1000000000000001</v>
      </c>
      <c r="R55" s="100">
        <v>26.6</v>
      </c>
      <c r="S55" s="100">
        <v>2.1</v>
      </c>
    </row>
    <row r="56" spans="1:19" s="27" customFormat="1" x14ac:dyDescent="0.25">
      <c r="A56" s="31" t="s">
        <v>21</v>
      </c>
      <c r="B56" s="32" t="s">
        <v>22</v>
      </c>
      <c r="C56" s="100">
        <v>362</v>
      </c>
      <c r="D56" s="100">
        <v>343</v>
      </c>
      <c r="E56" s="100">
        <v>47976</v>
      </c>
      <c r="F56" s="100">
        <v>45945</v>
      </c>
      <c r="G56" s="100">
        <v>427493</v>
      </c>
      <c r="H56" s="100">
        <v>9.3000000000000007</v>
      </c>
      <c r="I56" s="100">
        <v>237645</v>
      </c>
      <c r="J56" s="100">
        <v>189848</v>
      </c>
      <c r="K56" s="100">
        <v>-11.4</v>
      </c>
      <c r="L56" s="100">
        <v>54.4</v>
      </c>
      <c r="M56" s="100">
        <v>816106</v>
      </c>
      <c r="N56" s="100">
        <v>13.9</v>
      </c>
      <c r="O56" s="100">
        <v>450294</v>
      </c>
      <c r="P56" s="100">
        <v>365812</v>
      </c>
      <c r="Q56" s="100">
        <v>-7.6</v>
      </c>
      <c r="R56" s="100">
        <v>59.5</v>
      </c>
      <c r="S56" s="100">
        <v>1.9</v>
      </c>
    </row>
    <row r="57" spans="1:19" s="27" customFormat="1" x14ac:dyDescent="0.25">
      <c r="A57" s="31" t="s">
        <v>23</v>
      </c>
      <c r="B57" s="32" t="s">
        <v>24</v>
      </c>
      <c r="C57" s="100">
        <v>318</v>
      </c>
      <c r="D57" s="100">
        <v>300</v>
      </c>
      <c r="E57" s="100">
        <v>45164</v>
      </c>
      <c r="F57" s="100">
        <v>42648</v>
      </c>
      <c r="G57" s="100">
        <v>356869</v>
      </c>
      <c r="H57" s="100">
        <v>8.5</v>
      </c>
      <c r="I57" s="100">
        <v>211110</v>
      </c>
      <c r="J57" s="100">
        <v>145759</v>
      </c>
      <c r="K57" s="100">
        <v>-8.1</v>
      </c>
      <c r="L57" s="100">
        <v>47</v>
      </c>
      <c r="M57" s="100">
        <v>664605</v>
      </c>
      <c r="N57" s="100">
        <v>16.399999999999999</v>
      </c>
      <c r="O57" s="100">
        <v>370330</v>
      </c>
      <c r="P57" s="100">
        <v>294275</v>
      </c>
      <c r="Q57" s="100">
        <v>-2.6</v>
      </c>
      <c r="R57" s="100">
        <v>54.2</v>
      </c>
      <c r="S57" s="100">
        <v>1.9</v>
      </c>
    </row>
    <row r="58" spans="1:19" s="27" customFormat="1" x14ac:dyDescent="0.25">
      <c r="A58" s="31" t="s">
        <v>25</v>
      </c>
      <c r="B58" s="32" t="s">
        <v>26</v>
      </c>
      <c r="C58" s="100">
        <v>583</v>
      </c>
      <c r="D58" s="100">
        <v>574</v>
      </c>
      <c r="E58" s="100">
        <v>51353</v>
      </c>
      <c r="F58" s="100">
        <v>49550</v>
      </c>
      <c r="G58" s="100">
        <v>396830</v>
      </c>
      <c r="H58" s="100">
        <v>21.3</v>
      </c>
      <c r="I58" s="100">
        <v>289615</v>
      </c>
      <c r="J58" s="100">
        <v>107215</v>
      </c>
      <c r="K58" s="100">
        <v>5.6</v>
      </c>
      <c r="L58" s="100">
        <v>102.9</v>
      </c>
      <c r="M58" s="100">
        <v>768153</v>
      </c>
      <c r="N58" s="100">
        <v>20</v>
      </c>
      <c r="O58" s="100">
        <v>561464</v>
      </c>
      <c r="P58" s="100">
        <v>206689</v>
      </c>
      <c r="Q58" s="100">
        <v>4.4000000000000004</v>
      </c>
      <c r="R58" s="100">
        <v>101.9</v>
      </c>
      <c r="S58" s="100">
        <v>1.9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1357293</v>
      </c>
      <c r="H59" s="21">
        <f>G59/'2023'!G59*100-100</f>
        <v>11.79665473163476</v>
      </c>
      <c r="I59" s="20">
        <f>SUM(I54:I58)</f>
        <v>873619</v>
      </c>
      <c r="J59" s="20">
        <f>SUM(J54:J58)</f>
        <v>483674</v>
      </c>
      <c r="K59" s="21">
        <f>I59/'2023'!I59*100-100</f>
        <v>-4.0592719820949696</v>
      </c>
      <c r="L59" s="21">
        <f>J59/'2023'!J59*100-100</f>
        <v>59.370129591981311</v>
      </c>
      <c r="M59" s="20">
        <f>SUM(M54:M58)</f>
        <v>2630649</v>
      </c>
      <c r="N59" s="21">
        <f>M59/'2023'!M59*100-100</f>
        <v>14.986119834932893</v>
      </c>
      <c r="O59" s="20">
        <f>SUM(O54:O58)</f>
        <v>1665978</v>
      </c>
      <c r="P59" s="20">
        <f>SUM(P54:P58)</f>
        <v>964671</v>
      </c>
      <c r="Q59" s="21">
        <f>O59/'2023'!O59*100-100</f>
        <v>-1.5836033518727959</v>
      </c>
      <c r="R59" s="21">
        <f>P59/'2023'!P59*100-100</f>
        <v>62.126310057612301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6796165</v>
      </c>
      <c r="H60" s="26">
        <f>G60/'2023'!G60*100-100</f>
        <v>6.585460220483526</v>
      </c>
      <c r="I60" s="25">
        <f>I59+I50+I41+I32+I23+I14</f>
        <v>4965893</v>
      </c>
      <c r="J60" s="25">
        <f>J59+J50+J41+J32+J23+J14</f>
        <v>1830272</v>
      </c>
      <c r="K60" s="26">
        <f>I60/'2023'!I60*100-100</f>
        <v>2.6585329146969059</v>
      </c>
      <c r="L60" s="26">
        <f>J60/'2023'!J60*100-100</f>
        <v>18.92860600649658</v>
      </c>
      <c r="M60" s="25">
        <f>M59+M50+M41+M32+M23+M14</f>
        <v>12688054</v>
      </c>
      <c r="N60" s="26">
        <f>M60/'2023'!M60*100-100</f>
        <v>4.5905217716015727</v>
      </c>
      <c r="O60" s="25">
        <f>O59+O50+O41+O32+O23+O14</f>
        <v>9222316</v>
      </c>
      <c r="P60" s="25">
        <f>P59+P50+P41+P32+P23+P14</f>
        <v>3465738</v>
      </c>
      <c r="Q60" s="26">
        <f>O60/'2023'!O60*100-100</f>
        <v>1.085785482092632</v>
      </c>
      <c r="R60" s="26">
        <f>P60/'2023'!P60*100-100</f>
        <v>15.220686236603242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101">
        <v>74</v>
      </c>
      <c r="D63" s="101">
        <v>71</v>
      </c>
      <c r="E63" s="101">
        <v>6009</v>
      </c>
      <c r="F63" s="101">
        <v>5536</v>
      </c>
      <c r="G63" s="101">
        <v>28038</v>
      </c>
      <c r="H63" s="101">
        <v>9.1</v>
      </c>
      <c r="I63" s="101">
        <v>20696</v>
      </c>
      <c r="J63" s="101">
        <v>7342</v>
      </c>
      <c r="K63" s="101">
        <v>4.5</v>
      </c>
      <c r="L63" s="101">
        <v>24.7</v>
      </c>
      <c r="M63" s="101">
        <v>65027</v>
      </c>
      <c r="N63" s="101">
        <v>2.7</v>
      </c>
      <c r="O63" s="101">
        <v>50795</v>
      </c>
      <c r="P63" s="101">
        <v>14232</v>
      </c>
      <c r="Q63" s="101">
        <v>2.8</v>
      </c>
      <c r="R63" s="101">
        <v>2.4</v>
      </c>
      <c r="S63" s="101">
        <v>2.2999999999999998</v>
      </c>
    </row>
    <row r="64" spans="1:19" s="27" customFormat="1" x14ac:dyDescent="0.25">
      <c r="A64" s="31" t="s">
        <v>19</v>
      </c>
      <c r="B64" s="32" t="s">
        <v>20</v>
      </c>
      <c r="C64" s="101">
        <v>216</v>
      </c>
      <c r="D64" s="101">
        <v>215</v>
      </c>
      <c r="E64" s="101">
        <v>19282</v>
      </c>
      <c r="F64" s="101">
        <v>19038</v>
      </c>
      <c r="G64" s="101">
        <v>117642</v>
      </c>
      <c r="H64" s="101">
        <v>5</v>
      </c>
      <c r="I64" s="101">
        <v>94219</v>
      </c>
      <c r="J64" s="101">
        <v>23423</v>
      </c>
      <c r="K64" s="101">
        <v>4.9000000000000004</v>
      </c>
      <c r="L64" s="101">
        <v>5.7</v>
      </c>
      <c r="M64" s="101">
        <v>250486</v>
      </c>
      <c r="N64" s="101">
        <v>3.1</v>
      </c>
      <c r="O64" s="101">
        <v>199813</v>
      </c>
      <c r="P64" s="101">
        <v>50673</v>
      </c>
      <c r="Q64" s="101">
        <v>3.5</v>
      </c>
      <c r="R64" s="101">
        <v>1.5</v>
      </c>
      <c r="S64" s="101">
        <v>2.1</v>
      </c>
    </row>
    <row r="65" spans="1:19" s="27" customFormat="1" x14ac:dyDescent="0.25">
      <c r="A65" s="31" t="s">
        <v>21</v>
      </c>
      <c r="B65" s="32" t="s">
        <v>22</v>
      </c>
      <c r="C65" s="101">
        <v>361</v>
      </c>
      <c r="D65" s="101">
        <v>341</v>
      </c>
      <c r="E65" s="101">
        <v>47839</v>
      </c>
      <c r="F65" s="101">
        <v>45799</v>
      </c>
      <c r="G65" s="101">
        <v>383857</v>
      </c>
      <c r="H65" s="101">
        <v>9.4</v>
      </c>
      <c r="I65" s="101">
        <v>247156</v>
      </c>
      <c r="J65" s="101">
        <v>136701</v>
      </c>
      <c r="K65" s="101">
        <v>3.7</v>
      </c>
      <c r="L65" s="101">
        <v>21.6</v>
      </c>
      <c r="M65" s="101">
        <v>715870</v>
      </c>
      <c r="N65" s="101">
        <v>8</v>
      </c>
      <c r="O65" s="101">
        <v>467277</v>
      </c>
      <c r="P65" s="101">
        <v>248593</v>
      </c>
      <c r="Q65" s="101">
        <v>2</v>
      </c>
      <c r="R65" s="101">
        <v>21.5</v>
      </c>
      <c r="S65" s="101">
        <v>1.9</v>
      </c>
    </row>
    <row r="66" spans="1:19" s="27" customFormat="1" x14ac:dyDescent="0.25">
      <c r="A66" s="31" t="s">
        <v>23</v>
      </c>
      <c r="B66" s="32" t="s">
        <v>24</v>
      </c>
      <c r="C66" s="101">
        <v>320</v>
      </c>
      <c r="D66" s="101">
        <v>304</v>
      </c>
      <c r="E66" s="101">
        <v>44945</v>
      </c>
      <c r="F66" s="101">
        <v>42491</v>
      </c>
      <c r="G66" s="101">
        <v>321689</v>
      </c>
      <c r="H66" s="101">
        <v>21.3</v>
      </c>
      <c r="I66" s="101">
        <v>200476</v>
      </c>
      <c r="J66" s="101">
        <v>121213</v>
      </c>
      <c r="K66" s="101">
        <v>9</v>
      </c>
      <c r="L66" s="101">
        <v>48.9</v>
      </c>
      <c r="M66" s="101">
        <v>536358</v>
      </c>
      <c r="N66" s="101">
        <v>11.7</v>
      </c>
      <c r="O66" s="101">
        <v>328613</v>
      </c>
      <c r="P66" s="101">
        <v>207745</v>
      </c>
      <c r="Q66" s="101">
        <v>-0.2</v>
      </c>
      <c r="R66" s="101">
        <v>37.5</v>
      </c>
      <c r="S66" s="101">
        <v>1.7</v>
      </c>
    </row>
    <row r="67" spans="1:19" s="27" customFormat="1" x14ac:dyDescent="0.25">
      <c r="A67" s="31" t="s">
        <v>25</v>
      </c>
      <c r="B67" s="32" t="s">
        <v>26</v>
      </c>
      <c r="C67" s="101">
        <v>582</v>
      </c>
      <c r="D67" s="101">
        <v>570</v>
      </c>
      <c r="E67" s="101">
        <v>51404</v>
      </c>
      <c r="F67" s="101">
        <v>49833</v>
      </c>
      <c r="G67" s="101">
        <v>364373</v>
      </c>
      <c r="H67" s="101">
        <v>29.5</v>
      </c>
      <c r="I67" s="101">
        <v>278000</v>
      </c>
      <c r="J67" s="101">
        <v>86373</v>
      </c>
      <c r="K67" s="101">
        <v>27.3</v>
      </c>
      <c r="L67" s="101">
        <v>37.299999999999997</v>
      </c>
      <c r="M67" s="101">
        <v>690047</v>
      </c>
      <c r="N67" s="101">
        <v>18.899999999999999</v>
      </c>
      <c r="O67" s="101">
        <v>539416</v>
      </c>
      <c r="P67" s="101">
        <v>150631</v>
      </c>
      <c r="Q67" s="101">
        <v>16.7</v>
      </c>
      <c r="R67" s="101">
        <v>27.8</v>
      </c>
      <c r="S67" s="101">
        <v>1.9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1215599</v>
      </c>
      <c r="H68" s="21">
        <f>G68/'2023'!G68*100-100</f>
        <v>17.444299415579835</v>
      </c>
      <c r="I68" s="20">
        <f>SUM(I63:I67)</f>
        <v>840547</v>
      </c>
      <c r="J68" s="20">
        <f>SUM(J63:J67)</f>
        <v>375052</v>
      </c>
      <c r="K68" s="21">
        <f>I68/'2023'!I68*100-100</f>
        <v>12.038276159907866</v>
      </c>
      <c r="L68" s="21">
        <f>J68/'2023'!J68*100-100</f>
        <v>31.684520611914564</v>
      </c>
      <c r="M68" s="20">
        <f>SUM(M63:M67)</f>
        <v>2257788</v>
      </c>
      <c r="N68" s="21">
        <f>M68/'2023'!M68*100-100</f>
        <v>11.228425915799377</v>
      </c>
      <c r="O68" s="20">
        <f>SUM(O63:O67)</f>
        <v>1585914</v>
      </c>
      <c r="P68" s="20">
        <f>SUM(P63:P67)</f>
        <v>671874</v>
      </c>
      <c r="Q68" s="21">
        <f>O68/'2023'!O68*100-100</f>
        <v>6.2631663584465684</v>
      </c>
      <c r="R68" s="21">
        <f>P68/'2023'!P68*100-100</f>
        <v>25.017025599803503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8011764</v>
      </c>
      <c r="H69" s="26">
        <f>G69/'2023'!G69*100-100</f>
        <v>8.1019772234352416</v>
      </c>
      <c r="I69" s="25">
        <f>I68+I59+I50+I41+I32+I23+I14</f>
        <v>5806440</v>
      </c>
      <c r="J69" s="25">
        <f>J68+J59+J50+J41+J32+J23+J14</f>
        <v>2205324</v>
      </c>
      <c r="K69" s="26">
        <f>I69/'2023'!I69*100-100</f>
        <v>3.9179429027955877</v>
      </c>
      <c r="L69" s="26">
        <f>J69/'2023'!J69*100-100</f>
        <v>20.920638367169687</v>
      </c>
      <c r="M69" s="25">
        <f>M68+M59+M50+M41+M32+M23+M14</f>
        <v>14945842</v>
      </c>
      <c r="N69" s="26">
        <f>M69/'2023'!M69*100-100</f>
        <v>5.5420097795104937</v>
      </c>
      <c r="O69" s="25">
        <f>O68+O59+O50+O41+O32+O23+O14</f>
        <v>10808230</v>
      </c>
      <c r="P69" s="25">
        <f>P68+P59+P50+P41+P32+P23+P14</f>
        <v>4137612</v>
      </c>
      <c r="Q69" s="26">
        <f>O69/'2023'!O69*100-100</f>
        <v>1.8136632950243552</v>
      </c>
      <c r="R69" s="26">
        <f>P69/'2023'!P69*100-100</f>
        <v>16.70568033127438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72" t="s">
        <v>17</v>
      </c>
      <c r="B72" s="73" t="s">
        <v>18</v>
      </c>
      <c r="C72" s="102">
        <v>73</v>
      </c>
      <c r="D72" s="102">
        <v>70</v>
      </c>
      <c r="E72" s="102">
        <v>5993</v>
      </c>
      <c r="F72" s="102">
        <v>5341</v>
      </c>
      <c r="G72" s="102">
        <v>28355</v>
      </c>
      <c r="H72" s="102">
        <v>-8.1</v>
      </c>
      <c r="I72" s="102">
        <v>22177</v>
      </c>
      <c r="J72" s="102">
        <v>6178</v>
      </c>
      <c r="K72" s="102">
        <v>-10.8</v>
      </c>
      <c r="L72" s="102">
        <v>3</v>
      </c>
      <c r="M72" s="102">
        <v>62683</v>
      </c>
      <c r="N72" s="102">
        <v>-11.3</v>
      </c>
      <c r="O72" s="102">
        <v>50849</v>
      </c>
      <c r="P72" s="102">
        <v>11834</v>
      </c>
      <c r="Q72" s="102">
        <v>-10.199999999999999</v>
      </c>
      <c r="R72" s="102">
        <v>-15.7</v>
      </c>
      <c r="S72" s="102">
        <v>2.2000000000000002</v>
      </c>
    </row>
    <row r="73" spans="1:19" s="27" customFormat="1" x14ac:dyDescent="0.25">
      <c r="A73" s="72" t="s">
        <v>19</v>
      </c>
      <c r="B73" s="73" t="s">
        <v>20</v>
      </c>
      <c r="C73" s="102">
        <v>216</v>
      </c>
      <c r="D73" s="102">
        <v>214</v>
      </c>
      <c r="E73" s="102">
        <v>19302</v>
      </c>
      <c r="F73" s="102">
        <v>19039</v>
      </c>
      <c r="G73" s="102">
        <v>137565</v>
      </c>
      <c r="H73" s="102">
        <v>1.6</v>
      </c>
      <c r="I73" s="102">
        <v>112425</v>
      </c>
      <c r="J73" s="102">
        <v>25140</v>
      </c>
      <c r="K73" s="102">
        <v>1</v>
      </c>
      <c r="L73" s="102">
        <v>4</v>
      </c>
      <c r="M73" s="102">
        <v>287046</v>
      </c>
      <c r="N73" s="102">
        <v>1.2</v>
      </c>
      <c r="O73" s="102">
        <v>233226</v>
      </c>
      <c r="P73" s="102">
        <v>53820</v>
      </c>
      <c r="Q73" s="102">
        <v>2.8</v>
      </c>
      <c r="R73" s="102">
        <v>-5.0999999999999996</v>
      </c>
      <c r="S73" s="102">
        <v>2.1</v>
      </c>
    </row>
    <row r="74" spans="1:19" s="27" customFormat="1" x14ac:dyDescent="0.25">
      <c r="A74" s="72" t="s">
        <v>21</v>
      </c>
      <c r="B74" s="73" t="s">
        <v>22</v>
      </c>
      <c r="C74" s="102">
        <v>361</v>
      </c>
      <c r="D74" s="102">
        <v>341</v>
      </c>
      <c r="E74" s="102">
        <v>47913</v>
      </c>
      <c r="F74" s="102">
        <v>45968</v>
      </c>
      <c r="G74" s="102">
        <v>407784</v>
      </c>
      <c r="H74" s="102">
        <v>6</v>
      </c>
      <c r="I74" s="102">
        <v>262816</v>
      </c>
      <c r="J74" s="102">
        <v>144968</v>
      </c>
      <c r="K74" s="102">
        <v>1.6</v>
      </c>
      <c r="L74" s="102">
        <v>15.1</v>
      </c>
      <c r="M74" s="102">
        <v>785317</v>
      </c>
      <c r="N74" s="102">
        <v>6.4</v>
      </c>
      <c r="O74" s="102">
        <v>509648</v>
      </c>
      <c r="P74" s="102">
        <v>275669</v>
      </c>
      <c r="Q74" s="102">
        <v>2.4</v>
      </c>
      <c r="R74" s="102">
        <v>14.8</v>
      </c>
      <c r="S74" s="102">
        <v>1.9</v>
      </c>
    </row>
    <row r="75" spans="1:19" s="27" customFormat="1" x14ac:dyDescent="0.25">
      <c r="A75" s="72" t="s">
        <v>23</v>
      </c>
      <c r="B75" s="73" t="s">
        <v>24</v>
      </c>
      <c r="C75" s="102">
        <v>319</v>
      </c>
      <c r="D75" s="102">
        <v>300</v>
      </c>
      <c r="E75" s="102">
        <v>44920</v>
      </c>
      <c r="F75" s="102">
        <v>42648</v>
      </c>
      <c r="G75" s="102">
        <v>296905</v>
      </c>
      <c r="H75" s="102">
        <v>-3.8</v>
      </c>
      <c r="I75" s="102">
        <v>205084</v>
      </c>
      <c r="J75" s="102">
        <v>91821</v>
      </c>
      <c r="K75" s="102">
        <v>-2.9</v>
      </c>
      <c r="L75" s="102">
        <v>-5.8</v>
      </c>
      <c r="M75" s="102">
        <v>511125</v>
      </c>
      <c r="N75" s="102">
        <v>-10.3</v>
      </c>
      <c r="O75" s="102">
        <v>345624</v>
      </c>
      <c r="P75" s="102">
        <v>165501</v>
      </c>
      <c r="Q75" s="102">
        <v>-9.3000000000000007</v>
      </c>
      <c r="R75" s="102">
        <v>-12.4</v>
      </c>
      <c r="S75" s="102">
        <v>1.7</v>
      </c>
    </row>
    <row r="76" spans="1:19" s="27" customFormat="1" x14ac:dyDescent="0.25">
      <c r="A76" s="72" t="s">
        <v>25</v>
      </c>
      <c r="B76" s="73" t="s">
        <v>26</v>
      </c>
      <c r="C76" s="102">
        <v>581</v>
      </c>
      <c r="D76" s="102">
        <v>569</v>
      </c>
      <c r="E76" s="102">
        <v>51302</v>
      </c>
      <c r="F76" s="102">
        <v>49818</v>
      </c>
      <c r="G76" s="102">
        <v>342051</v>
      </c>
      <c r="H76" s="102">
        <v>-0.3</v>
      </c>
      <c r="I76" s="102">
        <v>274303</v>
      </c>
      <c r="J76" s="102">
        <v>67748</v>
      </c>
      <c r="K76" s="102">
        <v>-1.8</v>
      </c>
      <c r="L76" s="102">
        <v>6.4</v>
      </c>
      <c r="M76" s="102">
        <v>662417</v>
      </c>
      <c r="N76" s="102">
        <v>-0.8</v>
      </c>
      <c r="O76" s="102">
        <v>539912</v>
      </c>
      <c r="P76" s="102">
        <v>122505</v>
      </c>
      <c r="Q76" s="102">
        <v>-2</v>
      </c>
      <c r="R76" s="102">
        <v>4.8</v>
      </c>
      <c r="S76" s="102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1212660</v>
      </c>
      <c r="H77" s="21">
        <f>G77/'2023'!G77*100-100</f>
        <v>0.82771752009011834</v>
      </c>
      <c r="I77" s="20">
        <f>SUM(I72:I76)</f>
        <v>876805</v>
      </c>
      <c r="J77" s="20">
        <f>SUM(J72:J76)</f>
        <v>335855</v>
      </c>
      <c r="K77" s="21">
        <f>I77/'2023'!I77*100-100</f>
        <v>-0.97153060682828141</v>
      </c>
      <c r="L77" s="21">
        <f>J77/'2023'!J77*100-100</f>
        <v>5.8484453100870581</v>
      </c>
      <c r="M77" s="20">
        <f>SUM(M72:M76)</f>
        <v>2308588</v>
      </c>
      <c r="N77" s="21">
        <f>M77/'2023'!M77*100-100</f>
        <v>-0.9214788123390889</v>
      </c>
      <c r="O77" s="20">
        <f>SUM(O72:O76)</f>
        <v>1679259</v>
      </c>
      <c r="P77" s="20">
        <f>SUM(P72:P76)</f>
        <v>629329</v>
      </c>
      <c r="Q77" s="21">
        <f>O77/'2023'!O77*100-100</f>
        <v>-1.974909680805041</v>
      </c>
      <c r="R77" s="21">
        <f>P77/'2023'!P77*100-100</f>
        <v>2.0035074752661473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9224424</v>
      </c>
      <c r="H78" s="26">
        <f>G78/'2023'!G78*100-100</f>
        <v>7.0863304383198056</v>
      </c>
      <c r="I78" s="25">
        <f>I77+I68+I59+I50+I41+I32+I23+I14</f>
        <v>6683245</v>
      </c>
      <c r="J78" s="25">
        <f>J77+J68+J59+J50+J41+J32+J23+J14</f>
        <v>2541179</v>
      </c>
      <c r="K78" s="26">
        <f>I78/'2023'!I78*100-100</f>
        <v>3.2491308805856249</v>
      </c>
      <c r="L78" s="26">
        <f>J78/'2023'!J78*100-100</f>
        <v>18.687005972697833</v>
      </c>
      <c r="M78" s="25">
        <f>M77+M68+M59+M50+M41+M32+M23+M14</f>
        <v>17254430</v>
      </c>
      <c r="N78" s="26">
        <f>M78/'2023'!M78*100-100</f>
        <v>4.6287708608797544</v>
      </c>
      <c r="O78" s="25">
        <f>O77+O68+O59+O50+O41+O32+O23+O14</f>
        <v>12487489</v>
      </c>
      <c r="P78" s="25">
        <f>P77+P68+P59+P50+P41+P32+P23+P14</f>
        <v>4766941</v>
      </c>
      <c r="Q78" s="26">
        <f>O78/'2023'!O78*100-100</f>
        <v>1.2872392647193038</v>
      </c>
      <c r="R78" s="26">
        <f>P78/'2023'!P78*100-100</f>
        <v>14.526415278834563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72" t="s">
        <v>17</v>
      </c>
      <c r="B81" s="73" t="s">
        <v>18</v>
      </c>
      <c r="C81" s="103">
        <v>73</v>
      </c>
      <c r="D81" s="103">
        <v>70</v>
      </c>
      <c r="E81" s="103">
        <v>6000</v>
      </c>
      <c r="F81" s="103">
        <v>5539</v>
      </c>
      <c r="G81" s="103">
        <v>32921</v>
      </c>
      <c r="H81" s="103">
        <v>-8.3000000000000007</v>
      </c>
      <c r="I81" s="103">
        <v>26735</v>
      </c>
      <c r="J81" s="103">
        <v>6186</v>
      </c>
      <c r="K81" s="103">
        <v>-11.5</v>
      </c>
      <c r="L81" s="103">
        <v>8.5</v>
      </c>
      <c r="M81" s="103">
        <v>73296</v>
      </c>
      <c r="N81" s="103">
        <v>-7.7</v>
      </c>
      <c r="O81" s="103">
        <v>61149</v>
      </c>
      <c r="P81" s="103">
        <v>12147</v>
      </c>
      <c r="Q81" s="103">
        <v>-9.4</v>
      </c>
      <c r="R81" s="103">
        <v>2.2000000000000002</v>
      </c>
      <c r="S81" s="103">
        <v>2.2000000000000002</v>
      </c>
    </row>
    <row r="82" spans="1:19" s="27" customFormat="1" x14ac:dyDescent="0.25">
      <c r="A82" s="72" t="s">
        <v>19</v>
      </c>
      <c r="B82" s="73" t="s">
        <v>20</v>
      </c>
      <c r="C82" s="103">
        <v>216</v>
      </c>
      <c r="D82" s="103">
        <v>213</v>
      </c>
      <c r="E82" s="103">
        <v>19424</v>
      </c>
      <c r="F82" s="103">
        <v>19140</v>
      </c>
      <c r="G82" s="103">
        <v>141361</v>
      </c>
      <c r="H82" s="103">
        <v>-4.4000000000000004</v>
      </c>
      <c r="I82" s="103">
        <v>120378</v>
      </c>
      <c r="J82" s="103">
        <v>20983</v>
      </c>
      <c r="K82" s="103">
        <v>-5.5</v>
      </c>
      <c r="L82" s="103">
        <v>2.2000000000000002</v>
      </c>
      <c r="M82" s="103">
        <v>275949</v>
      </c>
      <c r="N82" s="103">
        <v>-5.9</v>
      </c>
      <c r="O82" s="103">
        <v>231245</v>
      </c>
      <c r="P82" s="103">
        <v>44704</v>
      </c>
      <c r="Q82" s="103">
        <v>-6.2</v>
      </c>
      <c r="R82" s="103">
        <v>-4.7</v>
      </c>
      <c r="S82" s="103">
        <v>2</v>
      </c>
    </row>
    <row r="83" spans="1:19" s="27" customFormat="1" x14ac:dyDescent="0.25">
      <c r="A83" s="72" t="s">
        <v>21</v>
      </c>
      <c r="B83" s="73" t="s">
        <v>22</v>
      </c>
      <c r="C83" s="103">
        <v>356</v>
      </c>
      <c r="D83" s="103">
        <v>336</v>
      </c>
      <c r="E83" s="103">
        <v>47769</v>
      </c>
      <c r="F83" s="103">
        <v>45465</v>
      </c>
      <c r="G83" s="103">
        <v>391996</v>
      </c>
      <c r="H83" s="103">
        <v>-1.1000000000000001</v>
      </c>
      <c r="I83" s="103">
        <v>273595</v>
      </c>
      <c r="J83" s="103">
        <v>118401</v>
      </c>
      <c r="K83" s="103">
        <v>-4.5</v>
      </c>
      <c r="L83" s="103">
        <v>7.9</v>
      </c>
      <c r="M83" s="103">
        <v>706770</v>
      </c>
      <c r="N83" s="103">
        <v>1</v>
      </c>
      <c r="O83" s="103">
        <v>490198</v>
      </c>
      <c r="P83" s="103">
        <v>216572</v>
      </c>
      <c r="Q83" s="103">
        <v>-2.5</v>
      </c>
      <c r="R83" s="103">
        <v>10.1</v>
      </c>
      <c r="S83" s="103">
        <v>1.8</v>
      </c>
    </row>
    <row r="84" spans="1:19" s="27" customFormat="1" x14ac:dyDescent="0.25">
      <c r="A84" s="72" t="s">
        <v>23</v>
      </c>
      <c r="B84" s="73" t="s">
        <v>24</v>
      </c>
      <c r="C84" s="103">
        <v>318</v>
      </c>
      <c r="D84" s="103">
        <v>295</v>
      </c>
      <c r="E84" s="103">
        <v>44847</v>
      </c>
      <c r="F84" s="103">
        <v>42274</v>
      </c>
      <c r="G84" s="103">
        <v>344708</v>
      </c>
      <c r="H84" s="103">
        <v>4.7</v>
      </c>
      <c r="I84" s="103">
        <v>250327</v>
      </c>
      <c r="J84" s="103">
        <v>94381</v>
      </c>
      <c r="K84" s="103">
        <v>8.5</v>
      </c>
      <c r="L84" s="103">
        <v>-4.4000000000000004</v>
      </c>
      <c r="M84" s="103">
        <v>560728</v>
      </c>
      <c r="N84" s="103">
        <v>-4.2</v>
      </c>
      <c r="O84" s="103">
        <v>398900</v>
      </c>
      <c r="P84" s="103">
        <v>161828</v>
      </c>
      <c r="Q84" s="103">
        <v>-1.3</v>
      </c>
      <c r="R84" s="103">
        <v>-10.6</v>
      </c>
      <c r="S84" s="103">
        <v>1.6</v>
      </c>
    </row>
    <row r="85" spans="1:19" s="27" customFormat="1" x14ac:dyDescent="0.25">
      <c r="A85" s="72" t="s">
        <v>25</v>
      </c>
      <c r="B85" s="73" t="s">
        <v>26</v>
      </c>
      <c r="C85" s="103">
        <v>579</v>
      </c>
      <c r="D85" s="103">
        <v>568</v>
      </c>
      <c r="E85" s="103">
        <v>51338</v>
      </c>
      <c r="F85" s="103">
        <v>49582</v>
      </c>
      <c r="G85" s="103">
        <v>358646</v>
      </c>
      <c r="H85" s="103">
        <v>-0.7</v>
      </c>
      <c r="I85" s="103">
        <v>289601</v>
      </c>
      <c r="J85" s="103">
        <v>69045</v>
      </c>
      <c r="K85" s="103">
        <v>-3.1</v>
      </c>
      <c r="L85" s="103">
        <v>10.7</v>
      </c>
      <c r="M85" s="103">
        <v>685832</v>
      </c>
      <c r="N85" s="103">
        <v>-2.2000000000000002</v>
      </c>
      <c r="O85" s="103">
        <v>559861</v>
      </c>
      <c r="P85" s="103">
        <v>125971</v>
      </c>
      <c r="Q85" s="103">
        <v>-3.8</v>
      </c>
      <c r="R85" s="103">
        <v>5.6</v>
      </c>
      <c r="S85" s="103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1269632</v>
      </c>
      <c r="H86" s="21">
        <f>G86/'2023'!G86*100-100</f>
        <v>-8.1846456048452865E-2</v>
      </c>
      <c r="I86" s="20">
        <f>SUM(I81:I85)</f>
        <v>960636</v>
      </c>
      <c r="J86" s="20">
        <f>SUM(J81:J85)</f>
        <v>308996</v>
      </c>
      <c r="K86" s="21">
        <f>I86/'2023'!I86*100-100</f>
        <v>-1.3334784962084711</v>
      </c>
      <c r="L86" s="21">
        <f>J86/'2023'!J86*100-100</f>
        <v>4.0204946592022281</v>
      </c>
      <c r="M86" s="20">
        <f>SUM(M81:M85)</f>
        <v>2302575</v>
      </c>
      <c r="N86" s="21">
        <f>M86/'2023'!M86*100-100</f>
        <v>-2.3981922317849751</v>
      </c>
      <c r="O86" s="20">
        <f>SUM(O81:O85)</f>
        <v>1741353</v>
      </c>
      <c r="P86" s="20">
        <f>SUM(P81:P85)</f>
        <v>561222</v>
      </c>
      <c r="Q86" s="21">
        <f>O86/'2023'!O86*100-100</f>
        <v>-3.433756286485746</v>
      </c>
      <c r="R86" s="21">
        <f>P86/'2023'!P86*100-100</f>
        <v>0.96118040077067235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10494056</v>
      </c>
      <c r="H87" s="26">
        <f>G87/'2023'!G87*100-100</f>
        <v>6.1648638261293058</v>
      </c>
      <c r="I87" s="25">
        <f>I86+I77+I68+I59+I50+I41+I32+I23+I14</f>
        <v>7643881</v>
      </c>
      <c r="J87" s="25">
        <f>J86+J77+J68+J59+J50+J41+J32+J23+J14</f>
        <v>2850175</v>
      </c>
      <c r="K87" s="26">
        <f>I87/'2023'!I87*100-100</f>
        <v>2.6499654202281562</v>
      </c>
      <c r="L87" s="26">
        <f>J87/'2023'!J87*100-100</f>
        <v>16.900090192110426</v>
      </c>
      <c r="M87" s="25">
        <f>M86+M77+M68+M59+M50+M41+M32+M23+M14</f>
        <v>19557005</v>
      </c>
      <c r="N87" s="26">
        <f>M87/'2023'!M87*100-100</f>
        <v>3.7493301811907287</v>
      </c>
      <c r="O87" s="25">
        <f>O86+O77+O68+O59+O50+O41+O32+O23+O14</f>
        <v>14228842</v>
      </c>
      <c r="P87" s="25">
        <f>P86+P77+P68+P59+P50+P41+P32+P23+P14</f>
        <v>5328163</v>
      </c>
      <c r="Q87" s="26">
        <f>O87/'2023'!O87*100-100</f>
        <v>0.68483287752579258</v>
      </c>
      <c r="R87" s="26">
        <f>P87/'2023'!P87*100-100</f>
        <v>12.928210121432258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105" t="s">
        <v>17</v>
      </c>
      <c r="B90" s="106" t="s">
        <v>18</v>
      </c>
      <c r="C90" s="104">
        <v>71</v>
      </c>
      <c r="D90" s="104">
        <v>70</v>
      </c>
      <c r="E90" s="104">
        <v>5979</v>
      </c>
      <c r="F90" s="104">
        <v>5544</v>
      </c>
      <c r="G90" s="104">
        <v>31304</v>
      </c>
      <c r="H90" s="104">
        <v>-8</v>
      </c>
      <c r="I90" s="104">
        <v>25549</v>
      </c>
      <c r="J90" s="104">
        <v>5755</v>
      </c>
      <c r="K90" s="104">
        <v>-6.5</v>
      </c>
      <c r="L90" s="104">
        <v>-13.8</v>
      </c>
      <c r="M90" s="104">
        <v>74545</v>
      </c>
      <c r="N90" s="104">
        <v>-9.4</v>
      </c>
      <c r="O90" s="104">
        <v>63964</v>
      </c>
      <c r="P90" s="104">
        <v>10581</v>
      </c>
      <c r="Q90" s="104">
        <v>-5.6</v>
      </c>
      <c r="R90" s="104">
        <v>-26.8</v>
      </c>
      <c r="S90" s="104">
        <v>2.4</v>
      </c>
    </row>
    <row r="91" spans="1:19" s="27" customFormat="1" x14ac:dyDescent="0.25">
      <c r="A91" s="105" t="s">
        <v>19</v>
      </c>
      <c r="B91" s="106" t="s">
        <v>20</v>
      </c>
      <c r="C91" s="104">
        <v>217</v>
      </c>
      <c r="D91" s="104">
        <v>212</v>
      </c>
      <c r="E91" s="104">
        <v>19708</v>
      </c>
      <c r="F91" s="104">
        <v>19362</v>
      </c>
      <c r="G91" s="104">
        <v>128836</v>
      </c>
      <c r="H91" s="104">
        <v>3.4</v>
      </c>
      <c r="I91" s="104">
        <v>110596</v>
      </c>
      <c r="J91" s="104">
        <v>18240</v>
      </c>
      <c r="K91" s="104">
        <v>8.3000000000000007</v>
      </c>
      <c r="L91" s="104">
        <v>-18.899999999999999</v>
      </c>
      <c r="M91" s="104">
        <v>266308</v>
      </c>
      <c r="N91" s="104">
        <v>-2</v>
      </c>
      <c r="O91" s="104">
        <v>227149</v>
      </c>
      <c r="P91" s="104">
        <v>39159</v>
      </c>
      <c r="Q91" s="104">
        <v>4.8</v>
      </c>
      <c r="R91" s="104">
        <v>-28.8</v>
      </c>
      <c r="S91" s="104">
        <v>2.1</v>
      </c>
    </row>
    <row r="92" spans="1:19" s="27" customFormat="1" x14ac:dyDescent="0.25">
      <c r="A92" s="105" t="s">
        <v>21</v>
      </c>
      <c r="B92" s="106" t="s">
        <v>22</v>
      </c>
      <c r="C92" s="104">
        <v>360</v>
      </c>
      <c r="D92" s="104">
        <v>339</v>
      </c>
      <c r="E92" s="104">
        <v>47849</v>
      </c>
      <c r="F92" s="104">
        <v>45623</v>
      </c>
      <c r="G92" s="104">
        <v>413062</v>
      </c>
      <c r="H92" s="104">
        <v>10.9</v>
      </c>
      <c r="I92" s="104">
        <v>282739</v>
      </c>
      <c r="J92" s="104">
        <v>130323</v>
      </c>
      <c r="K92" s="104">
        <v>15.5</v>
      </c>
      <c r="L92" s="104">
        <v>2.1</v>
      </c>
      <c r="M92" s="104">
        <v>740554</v>
      </c>
      <c r="N92" s="104">
        <v>4.2</v>
      </c>
      <c r="O92" s="104">
        <v>509174</v>
      </c>
      <c r="P92" s="104">
        <v>231380</v>
      </c>
      <c r="Q92" s="104">
        <v>11.3</v>
      </c>
      <c r="R92" s="104">
        <v>-8.6</v>
      </c>
      <c r="S92" s="104">
        <v>1.8</v>
      </c>
    </row>
    <row r="93" spans="1:19" s="27" customFormat="1" x14ac:dyDescent="0.25">
      <c r="A93" s="105" t="s">
        <v>23</v>
      </c>
      <c r="B93" s="106" t="s">
        <v>24</v>
      </c>
      <c r="C93" s="104">
        <v>321</v>
      </c>
      <c r="D93" s="104">
        <v>298</v>
      </c>
      <c r="E93" s="104">
        <v>45255</v>
      </c>
      <c r="F93" s="104">
        <v>42892</v>
      </c>
      <c r="G93" s="104">
        <v>321631</v>
      </c>
      <c r="H93" s="104">
        <v>0.6</v>
      </c>
      <c r="I93" s="104">
        <v>221952</v>
      </c>
      <c r="J93" s="104">
        <v>99679</v>
      </c>
      <c r="K93" s="104">
        <v>5.8</v>
      </c>
      <c r="L93" s="104">
        <v>-9.4</v>
      </c>
      <c r="M93" s="104">
        <v>544749</v>
      </c>
      <c r="N93" s="104">
        <v>-4.3</v>
      </c>
      <c r="O93" s="104">
        <v>363089</v>
      </c>
      <c r="P93" s="104">
        <v>181660</v>
      </c>
      <c r="Q93" s="104">
        <v>2</v>
      </c>
      <c r="R93" s="104">
        <v>-14.8</v>
      </c>
      <c r="S93" s="104">
        <v>1.7</v>
      </c>
    </row>
    <row r="94" spans="1:19" s="27" customFormat="1" x14ac:dyDescent="0.25">
      <c r="A94" s="105" t="s">
        <v>25</v>
      </c>
      <c r="B94" s="106" t="s">
        <v>26</v>
      </c>
      <c r="C94" s="104">
        <v>581</v>
      </c>
      <c r="D94" s="104">
        <v>566</v>
      </c>
      <c r="E94" s="104">
        <v>51665</v>
      </c>
      <c r="F94" s="104">
        <v>49531</v>
      </c>
      <c r="G94" s="104">
        <v>357601</v>
      </c>
      <c r="H94" s="104">
        <v>2</v>
      </c>
      <c r="I94" s="104">
        <v>290720</v>
      </c>
      <c r="J94" s="104">
        <v>66881</v>
      </c>
      <c r="K94" s="104">
        <v>3</v>
      </c>
      <c r="L94" s="104">
        <v>-2.2999999999999998</v>
      </c>
      <c r="M94" s="104">
        <v>706067</v>
      </c>
      <c r="N94" s="104">
        <v>1.5</v>
      </c>
      <c r="O94" s="104">
        <v>575736</v>
      </c>
      <c r="P94" s="104">
        <v>130331</v>
      </c>
      <c r="Q94" s="104">
        <v>2.1</v>
      </c>
      <c r="R94" s="104">
        <v>-0.7</v>
      </c>
      <c r="S94" s="104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1252434</v>
      </c>
      <c r="H95" s="21">
        <f>G95/'2023'!G95*100-100</f>
        <v>4.2417170285424959</v>
      </c>
      <c r="I95" s="20">
        <f>SUM(I90:I94)</f>
        <v>931556</v>
      </c>
      <c r="J95" s="20">
        <f>SUM(J90:J94)</f>
        <v>320878</v>
      </c>
      <c r="K95" s="21">
        <f>I95/'2023'!I95*100-100</f>
        <v>7.5355804205813968</v>
      </c>
      <c r="L95" s="21">
        <f>J95/'2023'!J95*100-100</f>
        <v>-4.2709595040484061</v>
      </c>
      <c r="M95" s="20">
        <f>SUM(M90:M94)</f>
        <v>2332223</v>
      </c>
      <c r="N95" s="21">
        <f>M95/'2023'!M95*100-100</f>
        <v>0.121619823215525</v>
      </c>
      <c r="O95" s="20">
        <f>SUM(O90:O94)</f>
        <v>1739112</v>
      </c>
      <c r="P95" s="20">
        <f>SUM(P90:P94)</f>
        <v>593111</v>
      </c>
      <c r="Q95" s="21">
        <f>O95/'2023'!O95*100-100</f>
        <v>4.6178685918162756</v>
      </c>
      <c r="R95" s="21">
        <f>P95/'2023'!P95*100-100</f>
        <v>-11.083543339784697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11746490</v>
      </c>
      <c r="H96" s="26">
        <f>G96/'2023'!G96*100-100</f>
        <v>5.9564411450323149</v>
      </c>
      <c r="I96" s="25">
        <f>I95+I86+I77+I68+I59+I50+I41+I32+I23+I14</f>
        <v>8575437</v>
      </c>
      <c r="J96" s="25">
        <f>J95+J86+J77+J68+J59+J50+J41+J32+J23+J14</f>
        <v>3171053</v>
      </c>
      <c r="K96" s="26">
        <f>I96/'2023'!I96*100-100</f>
        <v>3.159093771589383</v>
      </c>
      <c r="L96" s="26">
        <f>J96/'2023'!J96*100-100</f>
        <v>14.341279396593904</v>
      </c>
      <c r="M96" s="25">
        <f>M95+M86+M77+M68+M59+M50+M41+M32+M23+M14</f>
        <v>21889228</v>
      </c>
      <c r="N96" s="26">
        <f>M96/'2023'!M96*100-100</f>
        <v>3.3503454284886942</v>
      </c>
      <c r="O96" s="25">
        <f>O95+O86+O77+O68+O59+O50+O41+O32+O23+O14</f>
        <v>15967954</v>
      </c>
      <c r="P96" s="25">
        <f>P95+P86+P77+P68+P59+P50+P41+P32+P23+P14</f>
        <v>5921274</v>
      </c>
      <c r="Q96" s="26">
        <f>O96/'2023'!O96*100-100</f>
        <v>1.0987812901882705</v>
      </c>
      <c r="R96" s="26">
        <f>P96/'2023'!P96*100-100</f>
        <v>9.9539871006413989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/>
      <c r="B99" s="32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</row>
    <row r="100" spans="1:19" s="27" customFormat="1" x14ac:dyDescent="0.25">
      <c r="A100" s="31"/>
      <c r="B100" s="32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</row>
    <row r="101" spans="1:19" s="27" customFormat="1" x14ac:dyDescent="0.25">
      <c r="A101" s="31"/>
      <c r="B101" s="32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</row>
    <row r="102" spans="1:19" s="27" customFormat="1" x14ac:dyDescent="0.25">
      <c r="A102" s="31"/>
      <c r="B102" s="32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</row>
    <row r="103" spans="1:19" s="27" customFormat="1" x14ac:dyDescent="0.25">
      <c r="A103" s="31"/>
      <c r="B103" s="32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0</v>
      </c>
      <c r="H104" s="21">
        <f>G104/'2023'!G104*100-100</f>
        <v>-100</v>
      </c>
      <c r="I104" s="20">
        <f>SUM(I99:I103)</f>
        <v>0</v>
      </c>
      <c r="J104" s="20">
        <f>SUM(J99:J103)</f>
        <v>0</v>
      </c>
      <c r="K104" s="21">
        <f>I104/'2023'!I104*100-100</f>
        <v>-100</v>
      </c>
      <c r="L104" s="21">
        <f>J104/'2023'!J104*100-100</f>
        <v>-100</v>
      </c>
      <c r="M104" s="20">
        <f>SUM(M99:M103)</f>
        <v>0</v>
      </c>
      <c r="N104" s="21">
        <f>M104/'2023'!M104*100-100</f>
        <v>-100</v>
      </c>
      <c r="O104" s="20">
        <f>SUM(O99:O103)</f>
        <v>0</v>
      </c>
      <c r="P104" s="20">
        <f>SUM(P99:P103)</f>
        <v>0</v>
      </c>
      <c r="Q104" s="21">
        <f>O104/'2023'!O104*100-100</f>
        <v>-100</v>
      </c>
      <c r="R104" s="21">
        <f>P104/'2023'!P104*100-100</f>
        <v>-100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11746490</v>
      </c>
      <c r="H105" s="26">
        <f>G105/'2023'!G105*100-100</f>
        <v>-4.4057772114376945</v>
      </c>
      <c r="I105" s="25">
        <f>I104+I95+I86+I77+I68+I59+I50+I41+I32+I23+I14</f>
        <v>8575437</v>
      </c>
      <c r="J105" s="25">
        <f>J104+J95+J86+J77+J68+J59+J50+J41+J32+J23+J14</f>
        <v>3171053</v>
      </c>
      <c r="K105" s="26">
        <f>I105/'2023'!I105*100-100</f>
        <v>-6.7931758473698949</v>
      </c>
      <c r="L105" s="26">
        <f>J105/'2023'!J105*100-100</f>
        <v>2.708598454311641</v>
      </c>
      <c r="M105" s="25">
        <f>M104+M95+M86+M77+M68+M59+M50+M41+M32+M23+M14</f>
        <v>21889228</v>
      </c>
      <c r="N105" s="26">
        <f>M105/'2023'!M105*100-100</f>
        <v>-6.356788683496859</v>
      </c>
      <c r="O105" s="25">
        <f>O104+O95+O86+O77+O68+O59+O50+O41+O32+O23+O14</f>
        <v>15967954</v>
      </c>
      <c r="P105" s="25">
        <f>P104+P95+P86+P77+P68+P59+P50+P41+P32+P23+P14</f>
        <v>5921274</v>
      </c>
      <c r="Q105" s="26">
        <f>O105/'2023'!O105*100-100</f>
        <v>-8.2820965481906654</v>
      </c>
      <c r="R105" s="26">
        <f>P105/'2023'!P105*100-100</f>
        <v>-0.73771880989345107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/>
      <c r="B108" s="32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</row>
    <row r="109" spans="1:19" s="27" customFormat="1" x14ac:dyDescent="0.25">
      <c r="A109" s="31"/>
      <c r="B109" s="32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</row>
    <row r="110" spans="1:19" s="27" customFormat="1" x14ac:dyDescent="0.25">
      <c r="A110" s="31"/>
      <c r="B110" s="32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</row>
    <row r="111" spans="1:19" s="27" customFormat="1" x14ac:dyDescent="0.25">
      <c r="A111" s="31"/>
      <c r="B111" s="32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</row>
    <row r="112" spans="1:19" s="27" customFormat="1" x14ac:dyDescent="0.25">
      <c r="A112" s="31"/>
      <c r="B112" s="32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0</v>
      </c>
      <c r="H113" s="21">
        <f>G113/'2023'!G113*100-100</f>
        <v>-100</v>
      </c>
      <c r="I113" s="20">
        <f>SUM(I108:I112)</f>
        <v>0</v>
      </c>
      <c r="J113" s="20">
        <f>SUM(J108:J112)</f>
        <v>0</v>
      </c>
      <c r="K113" s="21">
        <f>I113/'2023'!I113*100-100</f>
        <v>-100</v>
      </c>
      <c r="L113" s="21">
        <f>J113/'2023'!J113*100-100</f>
        <v>-100</v>
      </c>
      <c r="M113" s="20">
        <f>SUM(M108:M112)</f>
        <v>0</v>
      </c>
      <c r="N113" s="21">
        <f>M113/'2023'!M113*100-100</f>
        <v>-100</v>
      </c>
      <c r="O113" s="20">
        <f>SUM(O108:O112)</f>
        <v>0</v>
      </c>
      <c r="P113" s="20">
        <f>SUM(P108:P112)</f>
        <v>0</v>
      </c>
      <c r="Q113" s="21">
        <f>O113/'2023'!O113*100-100</f>
        <v>-100</v>
      </c>
      <c r="R113" s="21">
        <f>P113/'2023'!P113*100-100</f>
        <v>-100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11746490</v>
      </c>
      <c r="H114" s="26">
        <f>G114/'2023'!G114*100-100</f>
        <v>-12.656040137582195</v>
      </c>
      <c r="I114" s="25">
        <f>I113+I104+I95+I86+I77+I68+I59+I50+I41+I32+I23+I14</f>
        <v>8575437</v>
      </c>
      <c r="J114" s="25">
        <f>J113+J104+J95+J86+J77+J68+J59+J50+J41+J32+J23+J14</f>
        <v>3171053</v>
      </c>
      <c r="K114" s="26">
        <f>I114/'2023'!I114*100-100</f>
        <v>-13.829945657853486</v>
      </c>
      <c r="L114" s="26">
        <f>J114/'2023'!J114*100-100</f>
        <v>-9.3151333668689205</v>
      </c>
      <c r="M114" s="25">
        <f>M113+M104+M95+M86+M77+M68+M59+M50+M41+M32+M23+M14</f>
        <v>21889228</v>
      </c>
      <c r="N114" s="26">
        <f>M114/'2023'!M114*100-100</f>
        <v>-13.925033806948477</v>
      </c>
      <c r="O114" s="25">
        <f>O113+O104+O95+O86+O77+O68+O59+O50+O41+O32+O23+O14</f>
        <v>15967954</v>
      </c>
      <c r="P114" s="25">
        <f>P113+P104+P95+P86+P77+P68+P59+P50+P41+P32+P23+P14</f>
        <v>5921274</v>
      </c>
      <c r="Q114" s="26">
        <f>O114/'2023'!O114*100-100</f>
        <v>-14.88142267838785</v>
      </c>
      <c r="R114" s="26">
        <f>P114/'2023'!P114*100-100</f>
        <v>-11.235458002193155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519E-07B4-4F06-84D4-96D1DBE9CFC5}">
  <dimension ref="A1:Z147"/>
  <sheetViews>
    <sheetView zoomScaleNormal="100" workbookViewId="0">
      <pane xSplit="2" ySplit="6" topLeftCell="C100" activePane="bottomRight" state="frozen"/>
      <selection pane="topRight"/>
      <selection pane="bottomLeft"/>
      <selection pane="bottomRight" activeCell="N116" sqref="N116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3" t="s">
        <v>7</v>
      </c>
      <c r="H3" s="84"/>
      <c r="I3" s="82" t="s">
        <v>7</v>
      </c>
      <c r="J3" s="77"/>
      <c r="K3" s="77"/>
      <c r="L3" s="77"/>
      <c r="M3" s="83" t="s">
        <v>8</v>
      </c>
      <c r="N3" s="84"/>
      <c r="O3" s="82" t="s">
        <v>8</v>
      </c>
      <c r="P3" s="77"/>
      <c r="Q3" s="77"/>
      <c r="R3" s="77"/>
      <c r="S3" s="90" t="s">
        <v>9</v>
      </c>
    </row>
    <row r="4" spans="1:19" s="23" customFormat="1" x14ac:dyDescent="0.25">
      <c r="A4" s="78"/>
      <c r="B4" s="79"/>
      <c r="C4" s="79"/>
      <c r="D4" s="79"/>
      <c r="E4" s="79"/>
      <c r="F4" s="79"/>
      <c r="G4" s="85"/>
      <c r="H4" s="86"/>
      <c r="I4" s="92" t="s">
        <v>10</v>
      </c>
      <c r="J4" s="79"/>
      <c r="K4" s="79"/>
      <c r="L4" s="79"/>
      <c r="M4" s="85"/>
      <c r="N4" s="86"/>
      <c r="O4" s="92" t="s">
        <v>10</v>
      </c>
      <c r="P4" s="79"/>
      <c r="Q4" s="79"/>
      <c r="R4" s="79"/>
      <c r="S4" s="91"/>
    </row>
    <row r="5" spans="1:19" s="23" customFormat="1" ht="25.5" customHeight="1" x14ac:dyDescent="0.25">
      <c r="A5" s="78"/>
      <c r="B5" s="79"/>
      <c r="C5" s="79"/>
      <c r="D5" s="79"/>
      <c r="E5" s="79"/>
      <c r="F5" s="79"/>
      <c r="G5" s="87"/>
      <c r="H5" s="88"/>
      <c r="I5" s="6" t="s">
        <v>11</v>
      </c>
      <c r="J5" s="6" t="s">
        <v>12</v>
      </c>
      <c r="K5" s="30" t="s">
        <v>11</v>
      </c>
      <c r="L5" s="30" t="s">
        <v>12</v>
      </c>
      <c r="M5" s="87"/>
      <c r="N5" s="88"/>
      <c r="O5" s="6" t="s">
        <v>11</v>
      </c>
      <c r="P5" s="6" t="s">
        <v>12</v>
      </c>
      <c r="Q5" s="30" t="s">
        <v>11</v>
      </c>
      <c r="R5" s="30" t="s">
        <v>12</v>
      </c>
      <c r="S5" s="91"/>
    </row>
    <row r="6" spans="1:19" s="23" customFormat="1" ht="38.25" customHeight="1" thickBot="1" x14ac:dyDescent="0.3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9" t="s">
        <v>84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89" t="s">
        <v>16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</row>
    <row r="9" spans="1:19" s="27" customFormat="1" x14ac:dyDescent="0.25">
      <c r="A9" s="69" t="s">
        <v>17</v>
      </c>
      <c r="B9" s="71" t="s">
        <v>18</v>
      </c>
      <c r="C9" s="70">
        <v>74</v>
      </c>
      <c r="D9" s="70">
        <v>72</v>
      </c>
      <c r="E9" s="70">
        <v>6054</v>
      </c>
      <c r="F9" s="70">
        <v>5884</v>
      </c>
      <c r="G9" s="70">
        <v>24558</v>
      </c>
      <c r="H9" s="70">
        <v>89.1</v>
      </c>
      <c r="I9" s="70">
        <v>21335</v>
      </c>
      <c r="J9" s="70">
        <v>3223</v>
      </c>
      <c r="K9" s="70">
        <v>83.1</v>
      </c>
      <c r="L9" s="70">
        <v>141.1</v>
      </c>
      <c r="M9" s="70">
        <v>60206</v>
      </c>
      <c r="N9" s="70">
        <v>70.2</v>
      </c>
      <c r="O9" s="70">
        <v>53990</v>
      </c>
      <c r="P9" s="70">
        <v>6216</v>
      </c>
      <c r="Q9" s="70">
        <v>66.7</v>
      </c>
      <c r="R9" s="70">
        <v>107.6</v>
      </c>
      <c r="S9" s="70">
        <v>2.5</v>
      </c>
    </row>
    <row r="10" spans="1:19" s="27" customFormat="1" x14ac:dyDescent="0.25">
      <c r="A10" s="69" t="s">
        <v>19</v>
      </c>
      <c r="B10" s="71" t="s">
        <v>20</v>
      </c>
      <c r="C10" s="70">
        <v>221</v>
      </c>
      <c r="D10" s="70">
        <v>203</v>
      </c>
      <c r="E10" s="70">
        <v>19356</v>
      </c>
      <c r="F10" s="70">
        <v>18382</v>
      </c>
      <c r="G10" s="70">
        <v>79520</v>
      </c>
      <c r="H10" s="70">
        <v>98.2</v>
      </c>
      <c r="I10" s="70">
        <v>69465</v>
      </c>
      <c r="J10" s="70">
        <v>10055</v>
      </c>
      <c r="K10" s="70">
        <v>98.7</v>
      </c>
      <c r="L10" s="70">
        <v>95.1</v>
      </c>
      <c r="M10" s="70">
        <v>164667</v>
      </c>
      <c r="N10" s="70">
        <v>74.400000000000006</v>
      </c>
      <c r="O10" s="70">
        <v>141882</v>
      </c>
      <c r="P10" s="70">
        <v>22785</v>
      </c>
      <c r="Q10" s="70">
        <v>74.2</v>
      </c>
      <c r="R10" s="70">
        <v>75.7</v>
      </c>
      <c r="S10" s="70">
        <v>2.1</v>
      </c>
    </row>
    <row r="11" spans="1:19" s="27" customFormat="1" x14ac:dyDescent="0.25">
      <c r="A11" s="69" t="s">
        <v>21</v>
      </c>
      <c r="B11" s="71" t="s">
        <v>22</v>
      </c>
      <c r="C11" s="70">
        <v>374</v>
      </c>
      <c r="D11" s="70">
        <v>349</v>
      </c>
      <c r="E11" s="70">
        <v>45816</v>
      </c>
      <c r="F11" s="70">
        <v>43617</v>
      </c>
      <c r="G11" s="70">
        <v>258256</v>
      </c>
      <c r="H11" s="70">
        <v>87.8</v>
      </c>
      <c r="I11" s="70">
        <v>194192</v>
      </c>
      <c r="J11" s="70">
        <v>64064</v>
      </c>
      <c r="K11" s="70">
        <v>91.4</v>
      </c>
      <c r="L11" s="70">
        <v>77.5</v>
      </c>
      <c r="M11" s="70">
        <v>474080</v>
      </c>
      <c r="N11" s="70">
        <v>64.8</v>
      </c>
      <c r="O11" s="70">
        <v>359497</v>
      </c>
      <c r="P11" s="70">
        <v>114583</v>
      </c>
      <c r="Q11" s="70">
        <v>65.900000000000006</v>
      </c>
      <c r="R11" s="70">
        <v>61.5</v>
      </c>
      <c r="S11" s="70">
        <v>1.8</v>
      </c>
    </row>
    <row r="12" spans="1:19" s="27" customFormat="1" x14ac:dyDescent="0.25">
      <c r="A12" s="69" t="s">
        <v>23</v>
      </c>
      <c r="B12" s="71" t="s">
        <v>24</v>
      </c>
      <c r="C12" s="70">
        <v>320</v>
      </c>
      <c r="D12" s="70">
        <v>297</v>
      </c>
      <c r="E12" s="70">
        <v>43480</v>
      </c>
      <c r="F12" s="70">
        <v>41968</v>
      </c>
      <c r="G12" s="70">
        <v>236582</v>
      </c>
      <c r="H12" s="70">
        <v>136</v>
      </c>
      <c r="I12" s="70">
        <v>159684</v>
      </c>
      <c r="J12" s="70">
        <v>76898</v>
      </c>
      <c r="K12" s="70">
        <v>117.2</v>
      </c>
      <c r="L12" s="70">
        <v>188</v>
      </c>
      <c r="M12" s="70">
        <v>430525</v>
      </c>
      <c r="N12" s="70">
        <v>150.69999999999999</v>
      </c>
      <c r="O12" s="70">
        <v>275723</v>
      </c>
      <c r="P12" s="70">
        <v>154802</v>
      </c>
      <c r="Q12" s="70">
        <v>118.8</v>
      </c>
      <c r="R12" s="70">
        <v>238.8</v>
      </c>
      <c r="S12" s="70">
        <v>1.8</v>
      </c>
    </row>
    <row r="13" spans="1:19" s="27" customFormat="1" x14ac:dyDescent="0.25">
      <c r="A13" s="69" t="s">
        <v>25</v>
      </c>
      <c r="B13" s="71" t="s">
        <v>26</v>
      </c>
      <c r="C13" s="70">
        <v>568</v>
      </c>
      <c r="D13" s="70">
        <v>548</v>
      </c>
      <c r="E13" s="70">
        <v>48689</v>
      </c>
      <c r="F13" s="70">
        <v>46536</v>
      </c>
      <c r="G13" s="70">
        <v>218971</v>
      </c>
      <c r="H13" s="70">
        <v>97.7</v>
      </c>
      <c r="I13" s="70">
        <v>181262</v>
      </c>
      <c r="J13" s="70">
        <v>37709</v>
      </c>
      <c r="K13" s="70">
        <v>89.7</v>
      </c>
      <c r="L13" s="70">
        <v>147.80000000000001</v>
      </c>
      <c r="M13" s="70">
        <v>450902</v>
      </c>
      <c r="N13" s="70">
        <v>63.2</v>
      </c>
      <c r="O13" s="70">
        <v>377263</v>
      </c>
      <c r="P13" s="70">
        <v>73639</v>
      </c>
      <c r="Q13" s="70">
        <v>56.1</v>
      </c>
      <c r="R13" s="70">
        <v>112.7</v>
      </c>
      <c r="S13" s="70">
        <v>2.1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817887</v>
      </c>
      <c r="H14" s="21">
        <f>G14/'2022'!G14*100-100</f>
        <v>103.63683896026293</v>
      </c>
      <c r="I14" s="20">
        <f>SUM(I9:I13)</f>
        <v>625938</v>
      </c>
      <c r="J14" s="20">
        <f>SUM(J9:J13)</f>
        <v>191949</v>
      </c>
      <c r="K14" s="21">
        <f>I14/'2022'!I14*100-100</f>
        <v>97.373350066533391</v>
      </c>
      <c r="L14" s="21">
        <f>J14/'2022'!J14*100-100</f>
        <v>127.14245142356754</v>
      </c>
      <c r="M14" s="20">
        <f>SUM(M9:M13)</f>
        <v>1580380</v>
      </c>
      <c r="N14" s="21">
        <f>M14/'2022'!M14*100-100</f>
        <v>82.597764524008142</v>
      </c>
      <c r="O14" s="20">
        <f>SUM(O9:O13)</f>
        <v>1208355</v>
      </c>
      <c r="P14" s="20">
        <f>SUM(P9:P13)</f>
        <v>372025</v>
      </c>
      <c r="Q14" s="21">
        <f>O14/'2022'!O14*100-100</f>
        <v>73.051310106206245</v>
      </c>
      <c r="R14" s="21">
        <f>P14/'2022'!P14*100-100</f>
        <v>122.45775380604425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3" t="s">
        <v>27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19" s="27" customFormat="1" x14ac:dyDescent="0.25">
      <c r="A18" s="31" t="s">
        <v>17</v>
      </c>
      <c r="B18" s="32" t="s">
        <v>18</v>
      </c>
      <c r="C18" s="29">
        <v>75</v>
      </c>
      <c r="D18" s="29">
        <v>72</v>
      </c>
      <c r="E18" s="29">
        <v>6092</v>
      </c>
      <c r="F18" s="29">
        <v>5801</v>
      </c>
      <c r="G18" s="29">
        <v>24035</v>
      </c>
      <c r="H18" s="29">
        <v>88.2</v>
      </c>
      <c r="I18" s="29">
        <v>20854</v>
      </c>
      <c r="J18" s="29">
        <v>3181</v>
      </c>
      <c r="K18" s="29">
        <v>80.599999999999994</v>
      </c>
      <c r="L18" s="29">
        <v>160.30000000000001</v>
      </c>
      <c r="M18" s="29">
        <v>58856</v>
      </c>
      <c r="N18" s="29">
        <v>68.599999999999994</v>
      </c>
      <c r="O18" s="29">
        <v>52611</v>
      </c>
      <c r="P18" s="29">
        <v>6245</v>
      </c>
      <c r="Q18" s="29">
        <v>66.5</v>
      </c>
      <c r="R18" s="29">
        <v>88.8</v>
      </c>
      <c r="S18" s="29">
        <v>2.4</v>
      </c>
    </row>
    <row r="19" spans="1:19" s="27" customFormat="1" x14ac:dyDescent="0.25">
      <c r="A19" s="31" t="s">
        <v>19</v>
      </c>
      <c r="B19" s="32" t="s">
        <v>20</v>
      </c>
      <c r="C19" s="29">
        <v>219</v>
      </c>
      <c r="D19" s="29">
        <v>205</v>
      </c>
      <c r="E19" s="29">
        <v>19325</v>
      </c>
      <c r="F19" s="29">
        <v>18611</v>
      </c>
      <c r="G19" s="29">
        <v>83263</v>
      </c>
      <c r="H19" s="29">
        <v>74.7</v>
      </c>
      <c r="I19" s="29">
        <v>71809</v>
      </c>
      <c r="J19" s="29">
        <v>11454</v>
      </c>
      <c r="K19" s="29">
        <v>72.8</v>
      </c>
      <c r="L19" s="29">
        <v>87.6</v>
      </c>
      <c r="M19" s="29">
        <v>171862</v>
      </c>
      <c r="N19" s="29">
        <v>61.2</v>
      </c>
      <c r="O19" s="29">
        <v>145911</v>
      </c>
      <c r="P19" s="29">
        <v>25951</v>
      </c>
      <c r="Q19" s="29">
        <v>59.6</v>
      </c>
      <c r="R19" s="29">
        <v>70.900000000000006</v>
      </c>
      <c r="S19" s="29">
        <v>2.1</v>
      </c>
    </row>
    <row r="20" spans="1:19" s="27" customFormat="1" x14ac:dyDescent="0.25">
      <c r="A20" s="31" t="s">
        <v>21</v>
      </c>
      <c r="B20" s="32" t="s">
        <v>22</v>
      </c>
      <c r="C20" s="29">
        <v>377</v>
      </c>
      <c r="D20" s="29">
        <v>352</v>
      </c>
      <c r="E20" s="29">
        <v>46542</v>
      </c>
      <c r="F20" s="29">
        <v>44431</v>
      </c>
      <c r="G20" s="29">
        <v>305381</v>
      </c>
      <c r="H20" s="29">
        <v>109.6</v>
      </c>
      <c r="I20" s="29">
        <v>228428</v>
      </c>
      <c r="J20" s="29">
        <v>76953</v>
      </c>
      <c r="K20" s="29">
        <v>102.3</v>
      </c>
      <c r="L20" s="29">
        <v>134.69999999999999</v>
      </c>
      <c r="M20" s="29">
        <v>560057</v>
      </c>
      <c r="N20" s="29">
        <v>90.9</v>
      </c>
      <c r="O20" s="29">
        <v>417447</v>
      </c>
      <c r="P20" s="29">
        <v>142610</v>
      </c>
      <c r="Q20" s="29">
        <v>82.7</v>
      </c>
      <c r="R20" s="29">
        <v>119.9</v>
      </c>
      <c r="S20" s="29">
        <v>1.8</v>
      </c>
    </row>
    <row r="21" spans="1:19" s="27" customFormat="1" x14ac:dyDescent="0.25">
      <c r="A21" s="31" t="s">
        <v>23</v>
      </c>
      <c r="B21" s="32" t="s">
        <v>24</v>
      </c>
      <c r="C21" s="29">
        <v>321</v>
      </c>
      <c r="D21" s="29">
        <v>300</v>
      </c>
      <c r="E21" s="29">
        <v>43840</v>
      </c>
      <c r="F21" s="29">
        <v>42329</v>
      </c>
      <c r="G21" s="29">
        <v>217546</v>
      </c>
      <c r="H21" s="29">
        <v>105.4</v>
      </c>
      <c r="I21" s="29">
        <v>148313</v>
      </c>
      <c r="J21" s="29">
        <v>69233</v>
      </c>
      <c r="K21" s="29">
        <v>87.9</v>
      </c>
      <c r="L21" s="29">
        <v>157</v>
      </c>
      <c r="M21" s="29">
        <v>386376</v>
      </c>
      <c r="N21" s="29">
        <v>116.9</v>
      </c>
      <c r="O21" s="29">
        <v>253304</v>
      </c>
      <c r="P21" s="29">
        <v>133072</v>
      </c>
      <c r="Q21" s="29">
        <v>94.7</v>
      </c>
      <c r="R21" s="29">
        <v>177</v>
      </c>
      <c r="S21" s="29">
        <v>1.8</v>
      </c>
    </row>
    <row r="22" spans="1:19" s="27" customFormat="1" x14ac:dyDescent="0.25">
      <c r="A22" s="31" t="s">
        <v>25</v>
      </c>
      <c r="B22" s="32" t="s">
        <v>26</v>
      </c>
      <c r="C22" s="29">
        <v>573</v>
      </c>
      <c r="D22" s="29">
        <v>554</v>
      </c>
      <c r="E22" s="29">
        <v>49965</v>
      </c>
      <c r="F22" s="29">
        <v>48061</v>
      </c>
      <c r="G22" s="29">
        <v>243688</v>
      </c>
      <c r="H22" s="29">
        <v>93.1</v>
      </c>
      <c r="I22" s="29">
        <v>204174</v>
      </c>
      <c r="J22" s="29">
        <v>39514</v>
      </c>
      <c r="K22" s="29">
        <v>86.9</v>
      </c>
      <c r="L22" s="29">
        <v>132.4</v>
      </c>
      <c r="M22" s="29">
        <v>485085</v>
      </c>
      <c r="N22" s="29">
        <v>61.3</v>
      </c>
      <c r="O22" s="29">
        <v>410209</v>
      </c>
      <c r="P22" s="29">
        <v>74876</v>
      </c>
      <c r="Q22" s="29">
        <v>56.1</v>
      </c>
      <c r="R22" s="29">
        <v>97.5</v>
      </c>
      <c r="S22" s="29">
        <v>2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873913</v>
      </c>
      <c r="H23" s="21">
        <f>G23/'2022'!G23*100-100</f>
        <v>99.406512617026095</v>
      </c>
      <c r="I23" s="20">
        <f>SUM(I18:I22)</f>
        <v>673578</v>
      </c>
      <c r="J23" s="20">
        <f>SUM(J18:J22)</f>
        <v>200335</v>
      </c>
      <c r="K23" s="21">
        <f>I23/'2022'!I23*100-100</f>
        <v>90.173663362423099</v>
      </c>
      <c r="L23" s="21">
        <f>J23/'2022'!J23*100-100</f>
        <v>138.30680655675303</v>
      </c>
      <c r="M23" s="20">
        <f>SUM(M18:M22)</f>
        <v>1662236</v>
      </c>
      <c r="N23" s="21">
        <f>M23/'2022'!M23*100-100</f>
        <v>81.928983345244973</v>
      </c>
      <c r="O23" s="20">
        <f>SUM(O18:O22)</f>
        <v>1279482</v>
      </c>
      <c r="P23" s="20">
        <f>SUM(P18:P22)</f>
        <v>382754</v>
      </c>
      <c r="Q23" s="21">
        <f>O23/'2022'!O23*100-100</f>
        <v>71.886288802582555</v>
      </c>
      <c r="R23" s="21">
        <f>P23/'2022'!P23*100-100</f>
        <v>126.08567243171726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1691800</v>
      </c>
      <c r="H24" s="26">
        <f>G24/'2022'!G24*100-100</f>
        <v>101.42946099343132</v>
      </c>
      <c r="I24" s="25">
        <f>I23+I14</f>
        <v>1299516</v>
      </c>
      <c r="J24" s="25">
        <f>J23+J14</f>
        <v>392284</v>
      </c>
      <c r="K24" s="26">
        <f>I24/'2022'!I24*100-100</f>
        <v>93.57479611216624</v>
      </c>
      <c r="L24" s="26">
        <f>J24/'2022'!J24*100-100</f>
        <v>132.71005860997082</v>
      </c>
      <c r="M24" s="25">
        <f>M23+M14</f>
        <v>3242616</v>
      </c>
      <c r="N24" s="26">
        <f>M24/'2022'!M24*100-100</f>
        <v>82.254319567933607</v>
      </c>
      <c r="O24" s="25">
        <f>O23+O14</f>
        <v>2487837</v>
      </c>
      <c r="P24" s="25">
        <f>P23+P14</f>
        <v>754779</v>
      </c>
      <c r="Q24" s="26">
        <f>O24/'2022'!O24*100-100</f>
        <v>72.450179913089954</v>
      </c>
      <c r="R24" s="26">
        <f>P24/'2022'!P24*100-100</f>
        <v>124.28282768252461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29">
        <v>74</v>
      </c>
      <c r="D27" s="29">
        <v>71</v>
      </c>
      <c r="E27" s="29">
        <v>6088</v>
      </c>
      <c r="F27" s="29">
        <v>5794</v>
      </c>
      <c r="G27" s="29">
        <v>31592</v>
      </c>
      <c r="H27" s="29">
        <v>51.6</v>
      </c>
      <c r="I27" s="29">
        <v>27500</v>
      </c>
      <c r="J27" s="29">
        <v>4092</v>
      </c>
      <c r="K27" s="29">
        <v>49.7</v>
      </c>
      <c r="L27" s="29">
        <v>66.099999999999994</v>
      </c>
      <c r="M27" s="29">
        <v>72041</v>
      </c>
      <c r="N27" s="29">
        <v>37.299999999999997</v>
      </c>
      <c r="O27" s="29">
        <v>63979</v>
      </c>
      <c r="P27" s="29">
        <v>8062</v>
      </c>
      <c r="Q27" s="29">
        <v>38.1</v>
      </c>
      <c r="R27" s="29">
        <v>30.7</v>
      </c>
      <c r="S27" s="29">
        <v>2.2999999999999998</v>
      </c>
    </row>
    <row r="28" spans="1:19" s="27" customFormat="1" x14ac:dyDescent="0.25">
      <c r="A28" s="31" t="s">
        <v>19</v>
      </c>
      <c r="B28" s="32" t="s">
        <v>20</v>
      </c>
      <c r="C28" s="29">
        <v>218</v>
      </c>
      <c r="D28" s="29">
        <v>208</v>
      </c>
      <c r="E28" s="29">
        <v>19293</v>
      </c>
      <c r="F28" s="29">
        <v>18718</v>
      </c>
      <c r="G28" s="29">
        <v>115288</v>
      </c>
      <c r="H28" s="29">
        <v>49.1</v>
      </c>
      <c r="I28" s="29">
        <v>99289</v>
      </c>
      <c r="J28" s="29">
        <v>15999</v>
      </c>
      <c r="K28" s="29">
        <v>45.2</v>
      </c>
      <c r="L28" s="29">
        <v>78.2</v>
      </c>
      <c r="M28" s="29">
        <v>237760</v>
      </c>
      <c r="N28" s="29">
        <v>40.299999999999997</v>
      </c>
      <c r="O28" s="29">
        <v>198631</v>
      </c>
      <c r="P28" s="29">
        <v>39129</v>
      </c>
      <c r="Q28" s="29">
        <v>34.700000000000003</v>
      </c>
      <c r="R28" s="29">
        <v>77.5</v>
      </c>
      <c r="S28" s="29">
        <v>2.1</v>
      </c>
    </row>
    <row r="29" spans="1:19" s="27" customFormat="1" x14ac:dyDescent="0.25">
      <c r="A29" s="31" t="s">
        <v>21</v>
      </c>
      <c r="B29" s="32" t="s">
        <v>22</v>
      </c>
      <c r="C29" s="29">
        <v>375</v>
      </c>
      <c r="D29" s="29">
        <v>351</v>
      </c>
      <c r="E29" s="29">
        <v>46430</v>
      </c>
      <c r="F29" s="29">
        <v>44121</v>
      </c>
      <c r="G29" s="29">
        <v>342690</v>
      </c>
      <c r="H29" s="29">
        <v>61.1</v>
      </c>
      <c r="I29" s="29">
        <v>251776</v>
      </c>
      <c r="J29" s="29">
        <v>90914</v>
      </c>
      <c r="K29" s="29">
        <v>51.4</v>
      </c>
      <c r="L29" s="29">
        <v>95.9</v>
      </c>
      <c r="M29" s="29">
        <v>650708</v>
      </c>
      <c r="N29" s="29">
        <v>56</v>
      </c>
      <c r="O29" s="29">
        <v>469420</v>
      </c>
      <c r="P29" s="29">
        <v>181288</v>
      </c>
      <c r="Q29" s="29">
        <v>44</v>
      </c>
      <c r="R29" s="29">
        <v>99.2</v>
      </c>
      <c r="S29" s="29">
        <v>1.9</v>
      </c>
    </row>
    <row r="30" spans="1:19" s="27" customFormat="1" x14ac:dyDescent="0.25">
      <c r="A30" s="31" t="s">
        <v>23</v>
      </c>
      <c r="B30" s="32" t="s">
        <v>24</v>
      </c>
      <c r="C30" s="29">
        <v>320</v>
      </c>
      <c r="D30" s="29">
        <v>300</v>
      </c>
      <c r="E30" s="29">
        <v>43863</v>
      </c>
      <c r="F30" s="29">
        <v>42473</v>
      </c>
      <c r="G30" s="29">
        <v>294655</v>
      </c>
      <c r="H30" s="29">
        <v>84.5</v>
      </c>
      <c r="I30" s="29">
        <v>206127</v>
      </c>
      <c r="J30" s="29">
        <v>88528</v>
      </c>
      <c r="K30" s="29">
        <v>69</v>
      </c>
      <c r="L30" s="29">
        <v>134.30000000000001</v>
      </c>
      <c r="M30" s="29">
        <v>522356</v>
      </c>
      <c r="N30" s="29">
        <v>90.2</v>
      </c>
      <c r="O30" s="29">
        <v>341538</v>
      </c>
      <c r="P30" s="29">
        <v>180818</v>
      </c>
      <c r="Q30" s="29">
        <v>64.900000000000006</v>
      </c>
      <c r="R30" s="29">
        <v>167.7</v>
      </c>
      <c r="S30" s="29">
        <v>1.8</v>
      </c>
    </row>
    <row r="31" spans="1:19" s="27" customFormat="1" x14ac:dyDescent="0.25">
      <c r="A31" s="31" t="s">
        <v>25</v>
      </c>
      <c r="B31" s="32" t="s">
        <v>26</v>
      </c>
      <c r="C31" s="29">
        <v>578</v>
      </c>
      <c r="D31" s="29">
        <v>558</v>
      </c>
      <c r="E31" s="29">
        <v>50321</v>
      </c>
      <c r="F31" s="29">
        <v>48585</v>
      </c>
      <c r="G31" s="29">
        <v>313779</v>
      </c>
      <c r="H31" s="29">
        <v>63.6</v>
      </c>
      <c r="I31" s="29">
        <v>266447</v>
      </c>
      <c r="J31" s="29">
        <v>47332</v>
      </c>
      <c r="K31" s="29">
        <v>60.5</v>
      </c>
      <c r="L31" s="29">
        <v>83</v>
      </c>
      <c r="M31" s="29">
        <v>618604</v>
      </c>
      <c r="N31" s="29">
        <v>44.2</v>
      </c>
      <c r="O31" s="29">
        <v>523465</v>
      </c>
      <c r="P31" s="29">
        <v>95139</v>
      </c>
      <c r="Q31" s="29">
        <v>40.1</v>
      </c>
      <c r="R31" s="29">
        <v>72.7</v>
      </c>
      <c r="S31" s="29">
        <v>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1098004</v>
      </c>
      <c r="H32" s="21">
        <f>G32/'2022'!G32*100-100</f>
        <v>65.758220324782258</v>
      </c>
      <c r="I32" s="20">
        <f>SUM(I27:I31)</f>
        <v>851139</v>
      </c>
      <c r="J32" s="20">
        <f>SUM(J27:J31)</f>
        <v>246865</v>
      </c>
      <c r="K32" s="21">
        <f>I32/'2022'!I32*100-100</f>
        <v>57.351127807038779</v>
      </c>
      <c r="L32" s="21">
        <f>J32/'2022'!J32*100-100</f>
        <v>103.18775926779483</v>
      </c>
      <c r="M32" s="20">
        <f>SUM(M27:M31)</f>
        <v>2101469</v>
      </c>
      <c r="N32" s="21">
        <f>M32/'2022'!M32*100-100</f>
        <v>56.540999970203529</v>
      </c>
      <c r="O32" s="20">
        <f>SUM(O27:O31)</f>
        <v>1597033</v>
      </c>
      <c r="P32" s="20">
        <f>SUM(P27:P31)</f>
        <v>504436</v>
      </c>
      <c r="Q32" s="21">
        <f>O32/'2022'!O32*100-100</f>
        <v>45.107910988994007</v>
      </c>
      <c r="R32" s="21">
        <f>P32/'2022'!P32*100-100</f>
        <v>108.56787275125384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2789804</v>
      </c>
      <c r="H33" s="26">
        <f>G33/'2022'!G33*100-100</f>
        <v>85.7009538643822</v>
      </c>
      <c r="I33" s="25">
        <f>I32+I23+I14</f>
        <v>2150655</v>
      </c>
      <c r="J33" s="25">
        <f>J32+J23+J14</f>
        <v>639149</v>
      </c>
      <c r="K33" s="26">
        <f>I33/'2022'!I33*100-100</f>
        <v>77.411358458129655</v>
      </c>
      <c r="L33" s="26">
        <f>J33/'2022'!J33*100-100</f>
        <v>120.34453990098874</v>
      </c>
      <c r="M33" s="25">
        <f>M32+M23+M14</f>
        <v>5344085</v>
      </c>
      <c r="N33" s="26">
        <f>M33/'2022'!M33*100-100</f>
        <v>71.196379049151204</v>
      </c>
      <c r="O33" s="25">
        <f>O32+O23+O14</f>
        <v>4084870</v>
      </c>
      <c r="P33" s="25">
        <f>P32+P23+P14</f>
        <v>1259215</v>
      </c>
      <c r="Q33" s="26">
        <f>O33/'2022'!O33*100-100</f>
        <v>60.617782782798514</v>
      </c>
      <c r="R33" s="26">
        <f>P33/'2022'!P33*100-100</f>
        <v>117.71149766505818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29">
        <v>74</v>
      </c>
      <c r="D36" s="29">
        <v>72</v>
      </c>
      <c r="E36" s="29">
        <v>6094</v>
      </c>
      <c r="F36" s="29">
        <v>5797</v>
      </c>
      <c r="G36" s="29">
        <v>31508</v>
      </c>
      <c r="H36" s="29">
        <v>34.6</v>
      </c>
      <c r="I36" s="29">
        <v>26725</v>
      </c>
      <c r="J36" s="29">
        <v>4783</v>
      </c>
      <c r="K36" s="29">
        <v>29.5</v>
      </c>
      <c r="L36" s="29">
        <v>72.099999999999994</v>
      </c>
      <c r="M36" s="29">
        <v>68039</v>
      </c>
      <c r="N36" s="29">
        <v>14.7</v>
      </c>
      <c r="O36" s="29">
        <v>58886</v>
      </c>
      <c r="P36" s="29">
        <v>9153</v>
      </c>
      <c r="Q36" s="29">
        <v>11.4</v>
      </c>
      <c r="R36" s="29">
        <v>41.9</v>
      </c>
      <c r="S36" s="29">
        <v>2.2000000000000002</v>
      </c>
    </row>
    <row r="37" spans="1:19" s="27" customFormat="1" x14ac:dyDescent="0.25">
      <c r="A37" s="31" t="s">
        <v>19</v>
      </c>
      <c r="B37" s="32" t="s">
        <v>20</v>
      </c>
      <c r="C37" s="29">
        <v>217</v>
      </c>
      <c r="D37" s="29">
        <v>212</v>
      </c>
      <c r="E37" s="29">
        <v>19282</v>
      </c>
      <c r="F37" s="29">
        <v>18750</v>
      </c>
      <c r="G37" s="29">
        <v>118678</v>
      </c>
      <c r="H37" s="29">
        <v>25.8</v>
      </c>
      <c r="I37" s="29">
        <v>100333</v>
      </c>
      <c r="J37" s="29">
        <v>18345</v>
      </c>
      <c r="K37" s="29">
        <v>23</v>
      </c>
      <c r="L37" s="29">
        <v>43.2</v>
      </c>
      <c r="M37" s="29">
        <v>237742</v>
      </c>
      <c r="N37" s="29">
        <v>13.5</v>
      </c>
      <c r="O37" s="29">
        <v>199144</v>
      </c>
      <c r="P37" s="29">
        <v>38598</v>
      </c>
      <c r="Q37" s="29">
        <v>11</v>
      </c>
      <c r="R37" s="29">
        <v>28.3</v>
      </c>
      <c r="S37" s="29">
        <v>2</v>
      </c>
    </row>
    <row r="38" spans="1:19" s="27" customFormat="1" x14ac:dyDescent="0.25">
      <c r="A38" s="31" t="s">
        <v>21</v>
      </c>
      <c r="B38" s="32" t="s">
        <v>22</v>
      </c>
      <c r="C38" s="29">
        <v>375</v>
      </c>
      <c r="D38" s="29">
        <v>352</v>
      </c>
      <c r="E38" s="29">
        <v>46617</v>
      </c>
      <c r="F38" s="29">
        <v>44426</v>
      </c>
      <c r="G38" s="29">
        <v>372997</v>
      </c>
      <c r="H38" s="29">
        <v>27.6</v>
      </c>
      <c r="I38" s="29">
        <v>256854</v>
      </c>
      <c r="J38" s="29">
        <v>116143</v>
      </c>
      <c r="K38" s="29">
        <v>18.600000000000001</v>
      </c>
      <c r="L38" s="29">
        <v>53</v>
      </c>
      <c r="M38" s="29">
        <v>693459</v>
      </c>
      <c r="N38" s="29">
        <v>22.4</v>
      </c>
      <c r="O38" s="29">
        <v>475593</v>
      </c>
      <c r="P38" s="29">
        <v>217866</v>
      </c>
      <c r="Q38" s="29">
        <v>12.6</v>
      </c>
      <c r="R38" s="29">
        <v>51.2</v>
      </c>
      <c r="S38" s="29">
        <v>1.9</v>
      </c>
    </row>
    <row r="39" spans="1:19" s="27" customFormat="1" x14ac:dyDescent="0.25">
      <c r="A39" s="31" t="s">
        <v>23</v>
      </c>
      <c r="B39" s="32" t="s">
        <v>24</v>
      </c>
      <c r="C39" s="29">
        <v>320</v>
      </c>
      <c r="D39" s="29">
        <v>302</v>
      </c>
      <c r="E39" s="29">
        <v>43879</v>
      </c>
      <c r="F39" s="29">
        <v>42305</v>
      </c>
      <c r="G39" s="29">
        <v>268832</v>
      </c>
      <c r="H39" s="29">
        <v>29.6</v>
      </c>
      <c r="I39" s="29">
        <v>192068</v>
      </c>
      <c r="J39" s="29">
        <v>76764</v>
      </c>
      <c r="K39" s="29">
        <v>26.8</v>
      </c>
      <c r="L39" s="29">
        <v>37.200000000000003</v>
      </c>
      <c r="M39" s="29">
        <v>476055</v>
      </c>
      <c r="N39" s="29">
        <v>29.8</v>
      </c>
      <c r="O39" s="29">
        <v>332228</v>
      </c>
      <c r="P39" s="29">
        <v>143827</v>
      </c>
      <c r="Q39" s="29">
        <v>24.7</v>
      </c>
      <c r="R39" s="29">
        <v>43.1</v>
      </c>
      <c r="S39" s="29">
        <v>1.8</v>
      </c>
    </row>
    <row r="40" spans="1:19" s="27" customFormat="1" x14ac:dyDescent="0.25">
      <c r="A40" s="31" t="s">
        <v>25</v>
      </c>
      <c r="B40" s="32" t="s">
        <v>26</v>
      </c>
      <c r="C40" s="29">
        <v>579</v>
      </c>
      <c r="D40" s="29">
        <v>567</v>
      </c>
      <c r="E40" s="29">
        <v>50514</v>
      </c>
      <c r="F40" s="29">
        <v>48941</v>
      </c>
      <c r="G40" s="29">
        <v>303819</v>
      </c>
      <c r="H40" s="29">
        <v>28.4</v>
      </c>
      <c r="I40" s="29">
        <v>251859</v>
      </c>
      <c r="J40" s="29">
        <v>51960</v>
      </c>
      <c r="K40" s="29">
        <v>25</v>
      </c>
      <c r="L40" s="29">
        <v>47.4</v>
      </c>
      <c r="M40" s="29">
        <v>606286</v>
      </c>
      <c r="N40" s="29">
        <v>23</v>
      </c>
      <c r="O40" s="29">
        <v>506537</v>
      </c>
      <c r="P40" s="29">
        <v>99749</v>
      </c>
      <c r="Q40" s="29">
        <v>19.8</v>
      </c>
      <c r="R40" s="29">
        <v>42.7</v>
      </c>
      <c r="S40" s="29">
        <v>2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1095834</v>
      </c>
      <c r="H41" s="21">
        <f>G41/'2022'!G41*100-100</f>
        <v>28.264480221921815</v>
      </c>
      <c r="I41" s="20">
        <f>SUM(I36:I40)</f>
        <v>827839</v>
      </c>
      <c r="J41" s="20">
        <f>SUM(J36:J40)</f>
        <v>267995</v>
      </c>
      <c r="K41" s="21">
        <f>I41/'2022'!I41*100-100</f>
        <v>23.256174057271679</v>
      </c>
      <c r="L41" s="21">
        <f>J41/'2022'!J41*100-100</f>
        <v>46.674584323040364</v>
      </c>
      <c r="M41" s="20">
        <f>SUM(M36:M40)</f>
        <v>2081581</v>
      </c>
      <c r="N41" s="21">
        <f>M41/'2022'!M41*100-100</f>
        <v>22.815978495207332</v>
      </c>
      <c r="O41" s="20">
        <f>SUM(O36:O40)</f>
        <v>1572388</v>
      </c>
      <c r="P41" s="20">
        <f>SUM(P36:P40)</f>
        <v>509193</v>
      </c>
      <c r="Q41" s="21">
        <f>O41/'2022'!O41*100-100</f>
        <v>17.005691085949692</v>
      </c>
      <c r="R41" s="21">
        <f>P41/'2022'!P41*100-100</f>
        <v>45.060138680766443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3885638</v>
      </c>
      <c r="H42" s="26">
        <f>G42/'2022'!G42*100-100</f>
        <v>64.878673888736841</v>
      </c>
      <c r="I42" s="25">
        <f>I41+I32+I23+I14</f>
        <v>2978494</v>
      </c>
      <c r="J42" s="25">
        <f>J41+J32+J23+J14</f>
        <v>907144</v>
      </c>
      <c r="K42" s="26">
        <f>I42/'2022'!I42*100-100</f>
        <v>58.103979918073492</v>
      </c>
      <c r="L42" s="26">
        <f>J42/'2022'!J42*100-100</f>
        <v>91.873633090938313</v>
      </c>
      <c r="M42" s="25">
        <f>M41+M32+M23+M14</f>
        <v>7425666</v>
      </c>
      <c r="N42" s="26">
        <f>M42/'2022'!M42*100-100</f>
        <v>54.171762875405705</v>
      </c>
      <c r="O42" s="25">
        <f t="shared" ref="O42:P42" si="0">O41+O32+O23+O14</f>
        <v>5657258</v>
      </c>
      <c r="P42" s="25">
        <f t="shared" si="0"/>
        <v>1768408</v>
      </c>
      <c r="Q42" s="26">
        <f>O42/'2022'!O42*100-100</f>
        <v>45.540045484013717</v>
      </c>
      <c r="R42" s="26">
        <f>P42/'2022'!P42*100-100</f>
        <v>90.272312835360964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29">
        <v>75</v>
      </c>
      <c r="D45" s="29">
        <v>73</v>
      </c>
      <c r="E45" s="29">
        <v>6104</v>
      </c>
      <c r="F45" s="29">
        <v>5842</v>
      </c>
      <c r="G45" s="29">
        <v>35623</v>
      </c>
      <c r="H45" s="29">
        <v>10.3</v>
      </c>
      <c r="I45" s="29">
        <v>28613</v>
      </c>
      <c r="J45" s="29">
        <v>7010</v>
      </c>
      <c r="K45" s="29">
        <v>1.9</v>
      </c>
      <c r="L45" s="29">
        <v>65.599999999999994</v>
      </c>
      <c r="M45" s="29">
        <v>80362</v>
      </c>
      <c r="N45" s="29">
        <v>3.4</v>
      </c>
      <c r="O45" s="29">
        <v>65646</v>
      </c>
      <c r="P45" s="29">
        <v>14716</v>
      </c>
      <c r="Q45" s="29">
        <v>-4.0999999999999996</v>
      </c>
      <c r="R45" s="29">
        <v>58.8</v>
      </c>
      <c r="S45" s="29">
        <v>2.2999999999999998</v>
      </c>
    </row>
    <row r="46" spans="1:19" s="27" customFormat="1" x14ac:dyDescent="0.25">
      <c r="A46" s="31" t="s">
        <v>19</v>
      </c>
      <c r="B46" s="32" t="s">
        <v>20</v>
      </c>
      <c r="C46" s="29">
        <v>217</v>
      </c>
      <c r="D46" s="29">
        <v>214</v>
      </c>
      <c r="E46" s="29">
        <v>19280</v>
      </c>
      <c r="F46" s="29">
        <v>18833</v>
      </c>
      <c r="G46" s="29">
        <v>144597</v>
      </c>
      <c r="H46" s="29">
        <v>14.7</v>
      </c>
      <c r="I46" s="29">
        <v>120664</v>
      </c>
      <c r="J46" s="29">
        <v>23933</v>
      </c>
      <c r="K46" s="29">
        <v>11.8</v>
      </c>
      <c r="L46" s="29">
        <v>32.1</v>
      </c>
      <c r="M46" s="29">
        <v>288611</v>
      </c>
      <c r="N46" s="29">
        <v>10</v>
      </c>
      <c r="O46" s="29">
        <v>235447</v>
      </c>
      <c r="P46" s="29">
        <v>53164</v>
      </c>
      <c r="Q46" s="29">
        <v>6.3</v>
      </c>
      <c r="R46" s="29">
        <v>30.3</v>
      </c>
      <c r="S46" s="29">
        <v>2</v>
      </c>
    </row>
    <row r="47" spans="1:19" s="27" customFormat="1" x14ac:dyDescent="0.25">
      <c r="A47" s="31" t="s">
        <v>21</v>
      </c>
      <c r="B47" s="32" t="s">
        <v>22</v>
      </c>
      <c r="C47" s="29">
        <v>372</v>
      </c>
      <c r="D47" s="29">
        <v>352</v>
      </c>
      <c r="E47" s="29">
        <v>46537</v>
      </c>
      <c r="F47" s="29">
        <v>44609</v>
      </c>
      <c r="G47" s="29">
        <v>409850</v>
      </c>
      <c r="H47" s="29">
        <v>15.4</v>
      </c>
      <c r="I47" s="29">
        <v>281477</v>
      </c>
      <c r="J47" s="29">
        <v>128373</v>
      </c>
      <c r="K47" s="29">
        <v>7.4</v>
      </c>
      <c r="L47" s="29">
        <v>38.1</v>
      </c>
      <c r="M47" s="29">
        <v>745003</v>
      </c>
      <c r="N47" s="29">
        <v>13.6</v>
      </c>
      <c r="O47" s="29">
        <v>508023</v>
      </c>
      <c r="P47" s="29">
        <v>236980</v>
      </c>
      <c r="Q47" s="29">
        <v>5</v>
      </c>
      <c r="R47" s="29">
        <v>37.9</v>
      </c>
      <c r="S47" s="29">
        <v>1.8</v>
      </c>
    </row>
    <row r="48" spans="1:19" s="27" customFormat="1" x14ac:dyDescent="0.25">
      <c r="A48" s="31" t="s">
        <v>23</v>
      </c>
      <c r="B48" s="32" t="s">
        <v>24</v>
      </c>
      <c r="C48" s="29">
        <v>323</v>
      </c>
      <c r="D48" s="29">
        <v>305</v>
      </c>
      <c r="E48" s="29">
        <v>44586</v>
      </c>
      <c r="F48" s="29">
        <v>43257</v>
      </c>
      <c r="G48" s="29">
        <v>316182</v>
      </c>
      <c r="H48" s="29">
        <v>6.8</v>
      </c>
      <c r="I48" s="29">
        <v>212974</v>
      </c>
      <c r="J48" s="29">
        <v>103208</v>
      </c>
      <c r="K48" s="29">
        <v>-1.1000000000000001</v>
      </c>
      <c r="L48" s="29">
        <v>28</v>
      </c>
      <c r="M48" s="29">
        <v>583660</v>
      </c>
      <c r="N48" s="29">
        <v>14.2</v>
      </c>
      <c r="O48" s="29">
        <v>373159</v>
      </c>
      <c r="P48" s="29">
        <v>210501</v>
      </c>
      <c r="Q48" s="29">
        <v>3.7</v>
      </c>
      <c r="R48" s="29">
        <v>39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579</v>
      </c>
      <c r="D49" s="29">
        <v>570</v>
      </c>
      <c r="E49" s="29">
        <v>50523</v>
      </c>
      <c r="F49" s="29">
        <v>49128</v>
      </c>
      <c r="G49" s="29">
        <v>370296</v>
      </c>
      <c r="H49" s="29">
        <v>24.9</v>
      </c>
      <c r="I49" s="29">
        <v>304488</v>
      </c>
      <c r="J49" s="29">
        <v>65808</v>
      </c>
      <c r="K49" s="29">
        <v>18.899999999999999</v>
      </c>
      <c r="L49" s="29">
        <v>63.2</v>
      </c>
      <c r="M49" s="29">
        <v>720071</v>
      </c>
      <c r="N49" s="29">
        <v>22.6</v>
      </c>
      <c r="O49" s="29">
        <v>590939</v>
      </c>
      <c r="P49" s="29">
        <v>129132</v>
      </c>
      <c r="Q49" s="29">
        <v>16.3</v>
      </c>
      <c r="R49" s="29">
        <v>62.6</v>
      </c>
      <c r="S49" s="29">
        <v>1.9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1276548</v>
      </c>
      <c r="H50" s="21">
        <f>G50/'2022'!G50*100-100</f>
        <v>15.437788018433181</v>
      </c>
      <c r="I50" s="20">
        <f>SUM(I45:I49)</f>
        <v>948216</v>
      </c>
      <c r="J50" s="20">
        <f>SUM(J45:J49)</f>
        <v>328332</v>
      </c>
      <c r="K50" s="21">
        <f>I50/'2022'!I50*100-100</f>
        <v>9.0417323106291434</v>
      </c>
      <c r="L50" s="21">
        <f>J50/'2022'!J50*100-100</f>
        <v>38.981214178681199</v>
      </c>
      <c r="M50" s="20">
        <f>SUM(M45:M49)</f>
        <v>2417707</v>
      </c>
      <c r="N50" s="21">
        <f>M50/'2022'!M50*100-100</f>
        <v>15.421250300165042</v>
      </c>
      <c r="O50" s="20">
        <f>SUM(O45:O49)</f>
        <v>1773214</v>
      </c>
      <c r="P50" s="20">
        <f>SUM(P45:P49)</f>
        <v>644493</v>
      </c>
      <c r="Q50" s="21">
        <f>O50/'2022'!O50*100-100</f>
        <v>7.9972909533188954</v>
      </c>
      <c r="R50" s="21">
        <f>P50/'2022'!P50*100-100</f>
        <v>42.342885539175086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5162186</v>
      </c>
      <c r="H51" s="26">
        <f>G51/'2022'!G51*100-100</f>
        <v>49.088533506310625</v>
      </c>
      <c r="I51" s="25">
        <f>I50+I41+I32+I23+I14</f>
        <v>3926710</v>
      </c>
      <c r="J51" s="25">
        <f>J50+J41+J32+J23+J14</f>
        <v>1235476</v>
      </c>
      <c r="K51" s="26">
        <f>I51/'2022'!I51*100-100</f>
        <v>42.609351898493287</v>
      </c>
      <c r="L51" s="26">
        <f>J51/'2022'!J51*100-100</f>
        <v>74.250236945434835</v>
      </c>
      <c r="M51" s="25">
        <f>M50+M41+M32+M23+M14</f>
        <v>9843373</v>
      </c>
      <c r="N51" s="26">
        <f>M51/'2022'!M51*100-100</f>
        <v>42.427013081721327</v>
      </c>
      <c r="O51" s="25">
        <f>O50+O41+O32+O23+O14</f>
        <v>7430472</v>
      </c>
      <c r="P51" s="25">
        <f>P50+P41+P32+P23+P14</f>
        <v>2412901</v>
      </c>
      <c r="Q51" s="26">
        <f>O51/'2022'!O51*100-100</f>
        <v>34.391224720048115</v>
      </c>
      <c r="R51" s="26">
        <f>P51/'2022'!P51*100-100</f>
        <v>74.571619986919245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29">
        <v>74</v>
      </c>
      <c r="D54" s="29">
        <v>72</v>
      </c>
      <c r="E54" s="29">
        <v>6069</v>
      </c>
      <c r="F54" s="29">
        <v>5812</v>
      </c>
      <c r="G54" s="29">
        <v>32441</v>
      </c>
      <c r="H54" s="29">
        <v>2.7</v>
      </c>
      <c r="I54" s="29">
        <v>27165</v>
      </c>
      <c r="J54" s="29">
        <v>5276</v>
      </c>
      <c r="K54" s="29">
        <v>1.7</v>
      </c>
      <c r="L54" s="29">
        <v>8.1</v>
      </c>
      <c r="M54" s="29">
        <v>75322</v>
      </c>
      <c r="N54" s="29">
        <v>1</v>
      </c>
      <c r="O54" s="29">
        <v>64965</v>
      </c>
      <c r="P54" s="29">
        <v>10357</v>
      </c>
      <c r="Q54" s="29">
        <v>1.3</v>
      </c>
      <c r="R54" s="29">
        <v>-0.7</v>
      </c>
      <c r="S54" s="29">
        <v>2.2999999999999998</v>
      </c>
    </row>
    <row r="55" spans="1:19" s="27" customFormat="1" x14ac:dyDescent="0.25">
      <c r="A55" s="31" t="s">
        <v>19</v>
      </c>
      <c r="B55" s="32" t="s">
        <v>20</v>
      </c>
      <c r="C55" s="29">
        <v>215</v>
      </c>
      <c r="D55" s="29">
        <v>213</v>
      </c>
      <c r="E55" s="29">
        <v>19189</v>
      </c>
      <c r="F55" s="29">
        <v>18842</v>
      </c>
      <c r="G55" s="29">
        <v>134474</v>
      </c>
      <c r="H55" s="29">
        <v>2.8</v>
      </c>
      <c r="I55" s="29">
        <v>111226</v>
      </c>
      <c r="J55" s="29">
        <v>23248</v>
      </c>
      <c r="K55" s="29">
        <v>1.2</v>
      </c>
      <c r="L55" s="29">
        <v>10.7</v>
      </c>
      <c r="M55" s="29">
        <v>284530</v>
      </c>
      <c r="N55" s="29">
        <v>2.2999999999999998</v>
      </c>
      <c r="O55" s="29">
        <v>222343</v>
      </c>
      <c r="P55" s="29">
        <v>62187</v>
      </c>
      <c r="Q55" s="29">
        <v>-1.3</v>
      </c>
      <c r="R55" s="29">
        <v>17.8</v>
      </c>
      <c r="S55" s="29">
        <v>2.1</v>
      </c>
    </row>
    <row r="56" spans="1:19" s="27" customFormat="1" x14ac:dyDescent="0.25">
      <c r="A56" s="31" t="s">
        <v>21</v>
      </c>
      <c r="B56" s="32" t="s">
        <v>22</v>
      </c>
      <c r="C56" s="29">
        <v>370</v>
      </c>
      <c r="D56" s="29">
        <v>351</v>
      </c>
      <c r="E56" s="29">
        <v>46486</v>
      </c>
      <c r="F56" s="29">
        <v>44578</v>
      </c>
      <c r="G56" s="29">
        <v>391139</v>
      </c>
      <c r="H56" s="29">
        <v>7.5</v>
      </c>
      <c r="I56" s="29">
        <v>268141</v>
      </c>
      <c r="J56" s="29">
        <v>122998</v>
      </c>
      <c r="K56" s="29">
        <v>-0.1</v>
      </c>
      <c r="L56" s="29">
        <v>28.8</v>
      </c>
      <c r="M56" s="29">
        <v>716786</v>
      </c>
      <c r="N56" s="29">
        <v>5.9</v>
      </c>
      <c r="O56" s="29">
        <v>487486</v>
      </c>
      <c r="P56" s="29">
        <v>229300</v>
      </c>
      <c r="Q56" s="29">
        <v>-2.7</v>
      </c>
      <c r="R56" s="29">
        <v>30.3</v>
      </c>
      <c r="S56" s="29">
        <v>1.8</v>
      </c>
    </row>
    <row r="57" spans="1:19" s="27" customFormat="1" x14ac:dyDescent="0.25">
      <c r="A57" s="31" t="s">
        <v>23</v>
      </c>
      <c r="B57" s="32" t="s">
        <v>24</v>
      </c>
      <c r="C57" s="29">
        <v>323</v>
      </c>
      <c r="D57" s="29">
        <v>303</v>
      </c>
      <c r="E57" s="29">
        <v>44749</v>
      </c>
      <c r="F57" s="29">
        <v>43155</v>
      </c>
      <c r="G57" s="29">
        <v>328882</v>
      </c>
      <c r="H57" s="29">
        <v>10.7</v>
      </c>
      <c r="I57" s="29">
        <v>229743</v>
      </c>
      <c r="J57" s="29">
        <v>99139</v>
      </c>
      <c r="K57" s="29">
        <v>2.9</v>
      </c>
      <c r="L57" s="29">
        <v>34.5</v>
      </c>
      <c r="M57" s="29">
        <v>571029</v>
      </c>
      <c r="N57" s="29">
        <v>9.5</v>
      </c>
      <c r="O57" s="29">
        <v>380216</v>
      </c>
      <c r="P57" s="29">
        <v>190813</v>
      </c>
      <c r="Q57" s="29">
        <v>0.3</v>
      </c>
      <c r="R57" s="29">
        <v>33.9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579</v>
      </c>
      <c r="D58" s="29">
        <v>569</v>
      </c>
      <c r="E58" s="29">
        <v>50539</v>
      </c>
      <c r="F58" s="29">
        <v>49237</v>
      </c>
      <c r="G58" s="29">
        <v>327137</v>
      </c>
      <c r="H58" s="29">
        <v>11.4</v>
      </c>
      <c r="I58" s="29">
        <v>274307</v>
      </c>
      <c r="J58" s="29">
        <v>52830</v>
      </c>
      <c r="K58" s="29">
        <v>8.3000000000000007</v>
      </c>
      <c r="L58" s="29">
        <v>30.9</v>
      </c>
      <c r="M58" s="29">
        <v>640130</v>
      </c>
      <c r="N58" s="29">
        <v>9</v>
      </c>
      <c r="O58" s="29">
        <v>537775</v>
      </c>
      <c r="P58" s="29">
        <v>102355</v>
      </c>
      <c r="Q58" s="29">
        <v>5.8</v>
      </c>
      <c r="R58" s="29">
        <v>29.5</v>
      </c>
      <c r="S58" s="2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1214073</v>
      </c>
      <c r="H59" s="21">
        <f>G59/'2022'!G59*100-100</f>
        <v>8.6905102954341942</v>
      </c>
      <c r="I59" s="20">
        <f>SUM(I54:I58)</f>
        <v>910582</v>
      </c>
      <c r="J59" s="20">
        <f>SUM(J54:J58)</f>
        <v>303491</v>
      </c>
      <c r="K59" s="21">
        <f>I59/'2022'!I59*100-100</f>
        <v>3.2888378698439453</v>
      </c>
      <c r="L59" s="21">
        <f>J59/'2022'!J59*100-100</f>
        <v>28.919086537644631</v>
      </c>
      <c r="M59" s="20">
        <f>SUM(M54:M58)</f>
        <v>2287797</v>
      </c>
      <c r="N59" s="21">
        <f>M59/'2022'!M59*100-100</f>
        <v>7.0006023994956195</v>
      </c>
      <c r="O59" s="20">
        <f>SUM(O54:O58)</f>
        <v>1692785</v>
      </c>
      <c r="P59" s="20">
        <f>SUM(P54:P58)</f>
        <v>595012</v>
      </c>
      <c r="Q59" s="21">
        <f>O59/'2022'!O59*100-100</f>
        <v>0.91508761889431867</v>
      </c>
      <c r="R59" s="21">
        <f>P59/'2022'!P59*100-100</f>
        <v>29.159222976419699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6376259</v>
      </c>
      <c r="H60" s="26">
        <f>G60/'2022'!G60*100-100</f>
        <v>39.234920341688195</v>
      </c>
      <c r="I60" s="25">
        <f>I59+I50+I41+I32+I23+I14</f>
        <v>4837292</v>
      </c>
      <c r="J60" s="25">
        <f>J59+J50+J41+J32+J23+J14</f>
        <v>1538967</v>
      </c>
      <c r="K60" s="26">
        <f>I60/'2022'!I60*100-100</f>
        <v>33.073200147122691</v>
      </c>
      <c r="L60" s="26">
        <f>J60/'2022'!J60*100-100</f>
        <v>62.950904031612509</v>
      </c>
      <c r="M60" s="25">
        <f>M59+M50+M41+M32+M23+M14</f>
        <v>12131170</v>
      </c>
      <c r="N60" s="26">
        <f>M60/'2022'!M60*100-100</f>
        <v>34.056653751467252</v>
      </c>
      <c r="O60" s="25">
        <f>O59+O50+O41+O32+O23+O14</f>
        <v>9123257</v>
      </c>
      <c r="P60" s="25">
        <f>P59+P50+P41+P32+P23+P14</f>
        <v>3007913</v>
      </c>
      <c r="Q60" s="26">
        <f>O60/'2022'!O60*100-100</f>
        <v>26.599001085282154</v>
      </c>
      <c r="R60" s="26">
        <f>P60/'2022'!P60*100-100</f>
        <v>63.219389374696476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29">
        <v>74</v>
      </c>
      <c r="D63" s="29">
        <v>72</v>
      </c>
      <c r="E63" s="29">
        <v>6088</v>
      </c>
      <c r="F63" s="29">
        <v>5795</v>
      </c>
      <c r="G63" s="29">
        <v>25700</v>
      </c>
      <c r="H63" s="29">
        <v>-2.5</v>
      </c>
      <c r="I63" s="29">
        <v>19812</v>
      </c>
      <c r="J63" s="29">
        <v>5888</v>
      </c>
      <c r="K63" s="29">
        <v>-6</v>
      </c>
      <c r="L63" s="29">
        <v>11.5</v>
      </c>
      <c r="M63" s="29">
        <v>63338</v>
      </c>
      <c r="N63" s="29">
        <v>7.4</v>
      </c>
      <c r="O63" s="29">
        <v>49435</v>
      </c>
      <c r="P63" s="29">
        <v>13903</v>
      </c>
      <c r="Q63" s="29">
        <v>3.2</v>
      </c>
      <c r="R63" s="29">
        <v>25.6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215</v>
      </c>
      <c r="D64" s="29">
        <v>211</v>
      </c>
      <c r="E64" s="29">
        <v>19189</v>
      </c>
      <c r="F64" s="29">
        <v>18712</v>
      </c>
      <c r="G64" s="29">
        <v>111999</v>
      </c>
      <c r="H64" s="29">
        <v>3.2</v>
      </c>
      <c r="I64" s="29">
        <v>89840</v>
      </c>
      <c r="J64" s="29">
        <v>22159</v>
      </c>
      <c r="K64" s="29">
        <v>3.8</v>
      </c>
      <c r="L64" s="29">
        <v>1</v>
      </c>
      <c r="M64" s="29">
        <v>242987</v>
      </c>
      <c r="N64" s="29">
        <v>-0.6</v>
      </c>
      <c r="O64" s="29">
        <v>193049</v>
      </c>
      <c r="P64" s="29">
        <v>49938</v>
      </c>
      <c r="Q64" s="29">
        <v>-0.8</v>
      </c>
      <c r="R64" s="29">
        <v>0.5</v>
      </c>
      <c r="S64" s="29">
        <v>2.2000000000000002</v>
      </c>
    </row>
    <row r="65" spans="1:19" s="27" customFormat="1" x14ac:dyDescent="0.25">
      <c r="A65" s="31" t="s">
        <v>21</v>
      </c>
      <c r="B65" s="32" t="s">
        <v>22</v>
      </c>
      <c r="C65" s="29">
        <v>370</v>
      </c>
      <c r="D65" s="29">
        <v>348</v>
      </c>
      <c r="E65" s="29">
        <v>46942</v>
      </c>
      <c r="F65" s="29">
        <v>44506</v>
      </c>
      <c r="G65" s="29">
        <v>350830</v>
      </c>
      <c r="H65" s="29">
        <v>2</v>
      </c>
      <c r="I65" s="29">
        <v>238380</v>
      </c>
      <c r="J65" s="29">
        <v>112450</v>
      </c>
      <c r="K65" s="29">
        <v>-0.2</v>
      </c>
      <c r="L65" s="29">
        <v>6.9</v>
      </c>
      <c r="M65" s="29">
        <v>662969</v>
      </c>
      <c r="N65" s="29">
        <v>-0.2</v>
      </c>
      <c r="O65" s="29">
        <v>458334</v>
      </c>
      <c r="P65" s="29">
        <v>204635</v>
      </c>
      <c r="Q65" s="29">
        <v>-2</v>
      </c>
      <c r="R65" s="29">
        <v>4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323</v>
      </c>
      <c r="D66" s="29">
        <v>303</v>
      </c>
      <c r="E66" s="29">
        <v>45238</v>
      </c>
      <c r="F66" s="29">
        <v>43426</v>
      </c>
      <c r="G66" s="29">
        <v>265246</v>
      </c>
      <c r="H66" s="29">
        <v>4</v>
      </c>
      <c r="I66" s="29">
        <v>183862</v>
      </c>
      <c r="J66" s="29">
        <v>81384</v>
      </c>
      <c r="K66" s="29">
        <v>0.2</v>
      </c>
      <c r="L66" s="29">
        <v>13.8</v>
      </c>
      <c r="M66" s="29">
        <v>480298</v>
      </c>
      <c r="N66" s="29">
        <v>6.1</v>
      </c>
      <c r="O66" s="29">
        <v>329243</v>
      </c>
      <c r="P66" s="29">
        <v>151055</v>
      </c>
      <c r="Q66" s="29">
        <v>3.2</v>
      </c>
      <c r="R66" s="29">
        <v>13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579</v>
      </c>
      <c r="D67" s="29">
        <v>564</v>
      </c>
      <c r="E67" s="29">
        <v>50767</v>
      </c>
      <c r="F67" s="29">
        <v>49076</v>
      </c>
      <c r="G67" s="29">
        <v>281268</v>
      </c>
      <c r="H67" s="29">
        <v>0</v>
      </c>
      <c r="I67" s="29">
        <v>218338</v>
      </c>
      <c r="J67" s="29">
        <v>62930</v>
      </c>
      <c r="K67" s="29">
        <v>-7.2</v>
      </c>
      <c r="L67" s="29">
        <v>37</v>
      </c>
      <c r="M67" s="29">
        <v>580274</v>
      </c>
      <c r="N67" s="29">
        <v>3.6</v>
      </c>
      <c r="O67" s="29">
        <v>462379</v>
      </c>
      <c r="P67" s="29">
        <v>117895</v>
      </c>
      <c r="Q67" s="29">
        <v>-2.4</v>
      </c>
      <c r="R67" s="29">
        <v>36.9</v>
      </c>
      <c r="S67" s="29">
        <v>2.1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1035043</v>
      </c>
      <c r="H68" s="21">
        <f>G68/'2022'!G68*100-100</f>
        <v>1.9486653159440266</v>
      </c>
      <c r="I68" s="20">
        <f>SUM(I63:I67)</f>
        <v>750232</v>
      </c>
      <c r="J68" s="20">
        <f>SUM(J63:J67)</f>
        <v>284811</v>
      </c>
      <c r="K68" s="21">
        <f>I68/'2022'!I68*100-100</f>
        <v>-1.9740246165103059</v>
      </c>
      <c r="L68" s="21">
        <f>J68/'2022'!J68*100-100</f>
        <v>13.961323468803897</v>
      </c>
      <c r="M68" s="20">
        <f>SUM(M63:M67)</f>
        <v>2029866</v>
      </c>
      <c r="N68" s="21">
        <f>M68/'2022'!M68*100-100</f>
        <v>2.5052316468173785</v>
      </c>
      <c r="O68" s="20">
        <f>SUM(O63:O67)</f>
        <v>1492440</v>
      </c>
      <c r="P68" s="20">
        <f>SUM(P63:P67)</f>
        <v>537426</v>
      </c>
      <c r="Q68" s="21">
        <f>O68/'2022'!O68*100-100</f>
        <v>-0.70503919730519726</v>
      </c>
      <c r="R68" s="21">
        <f>P68/'2022'!P68*100-100</f>
        <v>12.616220225934001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7411302</v>
      </c>
      <c r="H69" s="26">
        <f>G69/'2022'!G69*100-100</f>
        <v>32.46872607134253</v>
      </c>
      <c r="I69" s="25">
        <f>I68+I59+I50+I41+I32+I23+I14</f>
        <v>5587524</v>
      </c>
      <c r="J69" s="25">
        <f>J68+J59+J50+J41+J32+J23+J14</f>
        <v>1823778</v>
      </c>
      <c r="K69" s="26">
        <f>I69/'2022'!I69*100-100</f>
        <v>26.977609540585064</v>
      </c>
      <c r="L69" s="26">
        <f>J69/'2022'!J69*100-100</f>
        <v>52.699825428787932</v>
      </c>
      <c r="M69" s="25">
        <f>M68+M59+M50+M41+M32+M23+M14</f>
        <v>14161036</v>
      </c>
      <c r="N69" s="26">
        <f>M69/'2022'!M69*100-100</f>
        <v>28.391877015382875</v>
      </c>
      <c r="O69" s="25">
        <f>O68+O59+O50+O41+O32+O23+O14</f>
        <v>10615697</v>
      </c>
      <c r="P69" s="25">
        <f>P68+P59+P50+P41+P32+P23+P14</f>
        <v>3545339</v>
      </c>
      <c r="Q69" s="26">
        <f>O69/'2022'!O69*100-100</f>
        <v>21.886999168030897</v>
      </c>
      <c r="R69" s="26">
        <f>P69/'2022'!P69*100-100</f>
        <v>52.810803401945805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ht="14.25" customHeight="1" x14ac:dyDescent="0.25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31" t="s">
        <v>17</v>
      </c>
      <c r="B72" s="32" t="s">
        <v>18</v>
      </c>
      <c r="C72" s="29">
        <v>74</v>
      </c>
      <c r="D72" s="29">
        <v>71</v>
      </c>
      <c r="E72" s="29">
        <v>6088</v>
      </c>
      <c r="F72" s="29">
        <v>5620</v>
      </c>
      <c r="G72" s="29">
        <v>30849</v>
      </c>
      <c r="H72" s="29">
        <v>1.6</v>
      </c>
      <c r="I72" s="29">
        <v>24849</v>
      </c>
      <c r="J72" s="29">
        <v>6000</v>
      </c>
      <c r="K72" s="29">
        <v>-0.7</v>
      </c>
      <c r="L72" s="29">
        <v>12.4</v>
      </c>
      <c r="M72" s="29">
        <v>70689</v>
      </c>
      <c r="N72" s="29">
        <v>7.2</v>
      </c>
      <c r="O72" s="29">
        <v>56654</v>
      </c>
      <c r="P72" s="29">
        <v>14035</v>
      </c>
      <c r="Q72" s="29">
        <v>3</v>
      </c>
      <c r="R72" s="29">
        <v>28.3</v>
      </c>
      <c r="S72" s="29">
        <v>2.2999999999999998</v>
      </c>
    </row>
    <row r="73" spans="1:19" s="27" customFormat="1" x14ac:dyDescent="0.25">
      <c r="A73" s="31" t="s">
        <v>19</v>
      </c>
      <c r="B73" s="32" t="s">
        <v>20</v>
      </c>
      <c r="C73" s="29">
        <v>215</v>
      </c>
      <c r="D73" s="29">
        <v>213</v>
      </c>
      <c r="E73" s="29">
        <v>19185</v>
      </c>
      <c r="F73" s="29">
        <v>18783</v>
      </c>
      <c r="G73" s="29">
        <v>135465</v>
      </c>
      <c r="H73" s="29">
        <v>1.8</v>
      </c>
      <c r="I73" s="29">
        <v>111295</v>
      </c>
      <c r="J73" s="29">
        <v>24170</v>
      </c>
      <c r="K73" s="29">
        <v>1.5</v>
      </c>
      <c r="L73" s="29">
        <v>3.4</v>
      </c>
      <c r="M73" s="29">
        <v>283689</v>
      </c>
      <c r="N73" s="29">
        <v>-0.6</v>
      </c>
      <c r="O73" s="29">
        <v>226952</v>
      </c>
      <c r="P73" s="29">
        <v>56737</v>
      </c>
      <c r="Q73" s="29">
        <v>-2.7</v>
      </c>
      <c r="R73" s="29">
        <v>8.5</v>
      </c>
      <c r="S73" s="29">
        <v>2.1</v>
      </c>
    </row>
    <row r="74" spans="1:19" s="27" customFormat="1" x14ac:dyDescent="0.25">
      <c r="A74" s="31" t="s">
        <v>21</v>
      </c>
      <c r="B74" s="32" t="s">
        <v>22</v>
      </c>
      <c r="C74" s="29">
        <v>369</v>
      </c>
      <c r="D74" s="29">
        <v>344</v>
      </c>
      <c r="E74" s="29">
        <v>46923</v>
      </c>
      <c r="F74" s="29">
        <v>44415</v>
      </c>
      <c r="G74" s="29">
        <v>384648</v>
      </c>
      <c r="H74" s="29">
        <v>4.5</v>
      </c>
      <c r="I74" s="29">
        <v>258647</v>
      </c>
      <c r="J74" s="29">
        <v>126001</v>
      </c>
      <c r="K74" s="29">
        <v>2.2000000000000002</v>
      </c>
      <c r="L74" s="29">
        <v>9.6</v>
      </c>
      <c r="M74" s="29">
        <v>737826</v>
      </c>
      <c r="N74" s="29">
        <v>3.9</v>
      </c>
      <c r="O74" s="29">
        <v>497613</v>
      </c>
      <c r="P74" s="29">
        <v>240213</v>
      </c>
      <c r="Q74" s="29">
        <v>1.2</v>
      </c>
      <c r="R74" s="29">
        <v>10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323</v>
      </c>
      <c r="D75" s="29">
        <v>304</v>
      </c>
      <c r="E75" s="29">
        <v>45144</v>
      </c>
      <c r="F75" s="29">
        <v>43400</v>
      </c>
      <c r="G75" s="29">
        <v>308666</v>
      </c>
      <c r="H75" s="29">
        <v>10.1</v>
      </c>
      <c r="I75" s="29">
        <v>211220</v>
      </c>
      <c r="J75" s="29">
        <v>97446</v>
      </c>
      <c r="K75" s="29">
        <v>4.4000000000000004</v>
      </c>
      <c r="L75" s="29">
        <v>25</v>
      </c>
      <c r="M75" s="29">
        <v>569942</v>
      </c>
      <c r="N75" s="29">
        <v>12.8</v>
      </c>
      <c r="O75" s="29">
        <v>380907</v>
      </c>
      <c r="P75" s="29">
        <v>189035</v>
      </c>
      <c r="Q75" s="29">
        <v>7.4</v>
      </c>
      <c r="R75" s="29">
        <v>25.3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579</v>
      </c>
      <c r="D76" s="29">
        <v>565</v>
      </c>
      <c r="E76" s="29">
        <v>50597</v>
      </c>
      <c r="F76" s="29">
        <v>49090</v>
      </c>
      <c r="G76" s="29">
        <v>343077</v>
      </c>
      <c r="H76" s="29">
        <v>7.2</v>
      </c>
      <c r="I76" s="29">
        <v>279396</v>
      </c>
      <c r="J76" s="29">
        <v>63681</v>
      </c>
      <c r="K76" s="29">
        <v>3.8</v>
      </c>
      <c r="L76" s="29">
        <v>24.7</v>
      </c>
      <c r="M76" s="29">
        <v>667913</v>
      </c>
      <c r="N76" s="29">
        <v>5.2</v>
      </c>
      <c r="O76" s="29">
        <v>550965</v>
      </c>
      <c r="P76" s="29">
        <v>116948</v>
      </c>
      <c r="Q76" s="29">
        <v>2.4</v>
      </c>
      <c r="R76" s="29">
        <v>20.7</v>
      </c>
      <c r="S76" s="29">
        <v>1.9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1202705</v>
      </c>
      <c r="H77" s="21">
        <f>G77/'2022'!G77*100-100</f>
        <v>6.2617950367192208</v>
      </c>
      <c r="I77" s="20">
        <f>SUM(I72:I76)</f>
        <v>885407</v>
      </c>
      <c r="J77" s="20">
        <f>SUM(J72:J76)</f>
        <v>317298</v>
      </c>
      <c r="K77" s="21">
        <f>I77/'2022'!I77*100-100</f>
        <v>3.0553205060308954</v>
      </c>
      <c r="L77" s="21">
        <f>J77/'2022'!J77*100-100</f>
        <v>16.364903273127339</v>
      </c>
      <c r="M77" s="20">
        <f>SUM(M72:M76)</f>
        <v>2330059</v>
      </c>
      <c r="N77" s="21">
        <f>M77/'2022'!M77*100-100</f>
        <v>5.8125494138905083</v>
      </c>
      <c r="O77" s="20">
        <f>SUM(O72:O76)</f>
        <v>1713091</v>
      </c>
      <c r="P77" s="20">
        <f>SUM(P72:P76)</f>
        <v>616968</v>
      </c>
      <c r="Q77" s="21">
        <f>O77/'2022'!O77*100-100</f>
        <v>2.4160657341102194</v>
      </c>
      <c r="R77" s="21">
        <f>P77/'2022'!P77*100-100</f>
        <v>16.54429196142695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8614007</v>
      </c>
      <c r="H78" s="26">
        <f>G78/'2022'!G78*100-100</f>
        <v>28.05908433815182</v>
      </c>
      <c r="I78" s="25">
        <f>I77+I68+I59+I50+I41+I32+I23+I14</f>
        <v>6472931</v>
      </c>
      <c r="J78" s="25">
        <f>J77+J68+J59+J50+J41+J32+J23+J14</f>
        <v>2141076</v>
      </c>
      <c r="K78" s="26">
        <f>I78/'2022'!I78*100-100</f>
        <v>23.069866327170445</v>
      </c>
      <c r="L78" s="26">
        <f>J78/'2022'!J78*100-100</f>
        <v>45.946299666673468</v>
      </c>
      <c r="M78" s="25">
        <f>M77+M68+M59+M50+M41+M32+M23+M14</f>
        <v>16491095</v>
      </c>
      <c r="N78" s="26">
        <f>M78/'2022'!M78*100-100</f>
        <v>24.634124129310095</v>
      </c>
      <c r="O78" s="25">
        <f>O77+O68+O59+O50+O41+O32+O23+O14</f>
        <v>12328788</v>
      </c>
      <c r="P78" s="25">
        <f>P77+P68+P59+P50+P41+P32+P23+P14</f>
        <v>4162307</v>
      </c>
      <c r="Q78" s="26">
        <f>O78/'2022'!O78*100-100</f>
        <v>18.750014447893975</v>
      </c>
      <c r="R78" s="26">
        <f>P78/'2022'!P78*100-100</f>
        <v>46.073075369481131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31" t="s">
        <v>17</v>
      </c>
      <c r="B81" s="32" t="s">
        <v>18</v>
      </c>
      <c r="C81" s="29">
        <v>74</v>
      </c>
      <c r="D81" s="29">
        <v>72</v>
      </c>
      <c r="E81" s="29">
        <v>6092</v>
      </c>
      <c r="F81" s="29">
        <v>5792</v>
      </c>
      <c r="G81" s="29">
        <v>35897</v>
      </c>
      <c r="H81" s="29">
        <v>3.4</v>
      </c>
      <c r="I81" s="29">
        <v>30194</v>
      </c>
      <c r="J81" s="29">
        <v>5703</v>
      </c>
      <c r="K81" s="29">
        <v>0.5</v>
      </c>
      <c r="L81" s="29">
        <v>22.3</v>
      </c>
      <c r="M81" s="29">
        <v>79382</v>
      </c>
      <c r="N81" s="29">
        <v>9.6</v>
      </c>
      <c r="O81" s="29">
        <v>67498</v>
      </c>
      <c r="P81" s="29">
        <v>11884</v>
      </c>
      <c r="Q81" s="29">
        <v>5.5</v>
      </c>
      <c r="R81" s="29">
        <v>40.6</v>
      </c>
      <c r="S81" s="29">
        <v>2.2000000000000002</v>
      </c>
    </row>
    <row r="82" spans="1:19" s="27" customFormat="1" x14ac:dyDescent="0.25">
      <c r="A82" s="31" t="s">
        <v>19</v>
      </c>
      <c r="B82" s="32" t="s">
        <v>20</v>
      </c>
      <c r="C82" s="29">
        <v>215</v>
      </c>
      <c r="D82" s="29">
        <v>214</v>
      </c>
      <c r="E82" s="29">
        <v>19182</v>
      </c>
      <c r="F82" s="29">
        <v>18867</v>
      </c>
      <c r="G82" s="29">
        <v>147889</v>
      </c>
      <c r="H82" s="29">
        <v>6.3</v>
      </c>
      <c r="I82" s="29">
        <v>127357</v>
      </c>
      <c r="J82" s="29">
        <v>20532</v>
      </c>
      <c r="K82" s="29">
        <v>7.1</v>
      </c>
      <c r="L82" s="29">
        <v>1.3</v>
      </c>
      <c r="M82" s="29">
        <v>293341</v>
      </c>
      <c r="N82" s="29">
        <v>4.5999999999999996</v>
      </c>
      <c r="O82" s="29">
        <v>246437</v>
      </c>
      <c r="P82" s="29">
        <v>46904</v>
      </c>
      <c r="Q82" s="29">
        <v>4.4000000000000004</v>
      </c>
      <c r="R82" s="29">
        <v>5.8</v>
      </c>
      <c r="S82" s="29">
        <v>2</v>
      </c>
    </row>
    <row r="83" spans="1:19" s="27" customFormat="1" x14ac:dyDescent="0.25">
      <c r="A83" s="31" t="s">
        <v>21</v>
      </c>
      <c r="B83" s="32" t="s">
        <v>22</v>
      </c>
      <c r="C83" s="29">
        <v>369</v>
      </c>
      <c r="D83" s="29">
        <v>342</v>
      </c>
      <c r="E83" s="29">
        <v>46939</v>
      </c>
      <c r="F83" s="29">
        <v>44492</v>
      </c>
      <c r="G83" s="29">
        <v>396345</v>
      </c>
      <c r="H83" s="29">
        <v>10.9</v>
      </c>
      <c r="I83" s="29">
        <v>286608</v>
      </c>
      <c r="J83" s="29">
        <v>109737</v>
      </c>
      <c r="K83" s="29">
        <v>13</v>
      </c>
      <c r="L83" s="29">
        <v>5.8</v>
      </c>
      <c r="M83" s="29">
        <v>699698</v>
      </c>
      <c r="N83" s="29">
        <v>6.6</v>
      </c>
      <c r="O83" s="29">
        <v>503019</v>
      </c>
      <c r="P83" s="29">
        <v>196679</v>
      </c>
      <c r="Q83" s="29">
        <v>9.3000000000000007</v>
      </c>
      <c r="R83" s="29">
        <v>0.1</v>
      </c>
      <c r="S83" s="29">
        <v>1.8</v>
      </c>
    </row>
    <row r="84" spans="1:19" s="27" customFormat="1" x14ac:dyDescent="0.25">
      <c r="A84" s="31" t="s">
        <v>23</v>
      </c>
      <c r="B84" s="32" t="s">
        <v>24</v>
      </c>
      <c r="C84" s="29">
        <v>326</v>
      </c>
      <c r="D84" s="29">
        <v>308</v>
      </c>
      <c r="E84" s="29">
        <v>45625</v>
      </c>
      <c r="F84" s="29">
        <v>43973</v>
      </c>
      <c r="G84" s="29">
        <v>329370</v>
      </c>
      <c r="H84" s="29">
        <v>10.9</v>
      </c>
      <c r="I84" s="29">
        <v>230633</v>
      </c>
      <c r="J84" s="29">
        <v>98737</v>
      </c>
      <c r="K84" s="29">
        <v>8.1999999999999993</v>
      </c>
      <c r="L84" s="29">
        <v>17.899999999999999</v>
      </c>
      <c r="M84" s="29">
        <v>585336</v>
      </c>
      <c r="N84" s="29">
        <v>9.5</v>
      </c>
      <c r="O84" s="29">
        <v>404260</v>
      </c>
      <c r="P84" s="29">
        <v>181076</v>
      </c>
      <c r="Q84" s="29">
        <v>10.4</v>
      </c>
      <c r="R84" s="29">
        <v>7.7</v>
      </c>
      <c r="S84" s="29">
        <v>1.8</v>
      </c>
    </row>
    <row r="85" spans="1:19" s="27" customFormat="1" x14ac:dyDescent="0.25">
      <c r="A85" s="31" t="s">
        <v>25</v>
      </c>
      <c r="B85" s="32" t="s">
        <v>26</v>
      </c>
      <c r="C85" s="29">
        <v>581</v>
      </c>
      <c r="D85" s="29">
        <v>569</v>
      </c>
      <c r="E85" s="29">
        <v>50447</v>
      </c>
      <c r="F85" s="29">
        <v>49006</v>
      </c>
      <c r="G85" s="29">
        <v>361171</v>
      </c>
      <c r="H85" s="29">
        <v>6.1</v>
      </c>
      <c r="I85" s="29">
        <v>298827</v>
      </c>
      <c r="J85" s="29">
        <v>62344</v>
      </c>
      <c r="K85" s="29">
        <v>2.8</v>
      </c>
      <c r="L85" s="29">
        <v>25.4</v>
      </c>
      <c r="M85" s="29">
        <v>701395</v>
      </c>
      <c r="N85" s="29">
        <v>4.9000000000000004</v>
      </c>
      <c r="O85" s="29">
        <v>582059</v>
      </c>
      <c r="P85" s="29">
        <v>119336</v>
      </c>
      <c r="Q85" s="29">
        <v>1.6</v>
      </c>
      <c r="R85" s="29">
        <v>24.8</v>
      </c>
      <c r="S85" s="29">
        <v>1.9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1270672</v>
      </c>
      <c r="H86" s="21">
        <f>G86/'2022'!G86*100-100</f>
        <v>8.7407886640771011</v>
      </c>
      <c r="I86" s="20">
        <f>SUM(I81:I85)</f>
        <v>973619</v>
      </c>
      <c r="J86" s="20">
        <f>SUM(J81:J85)</f>
        <v>297053</v>
      </c>
      <c r="K86" s="21">
        <f>I86/'2022'!I86*100-100</f>
        <v>7.4135528634045329</v>
      </c>
      <c r="L86" s="21">
        <f>J86/'2022'!J86*100-100</f>
        <v>13.330560981565128</v>
      </c>
      <c r="M86" s="20">
        <f>SUM(M81:M85)</f>
        <v>2359152</v>
      </c>
      <c r="N86" s="21">
        <f>M86/'2022'!M86*100-100</f>
        <v>6.6573112063435218</v>
      </c>
      <c r="O86" s="20">
        <f>SUM(O81:O85)</f>
        <v>1803273</v>
      </c>
      <c r="P86" s="20">
        <f>SUM(P81:P85)</f>
        <v>555879</v>
      </c>
      <c r="Q86" s="21">
        <f>O86/'2022'!O86*100-100</f>
        <v>6.1399398925694442</v>
      </c>
      <c r="R86" s="21">
        <f>P86/'2022'!P86*100-100</f>
        <v>8.3709432468841385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9884679</v>
      </c>
      <c r="H87" s="26">
        <f>G87/'2022'!G87*100-100</f>
        <v>25.199841775699213</v>
      </c>
      <c r="I87" s="25">
        <f>I86+I77+I68+I59+I50+I41+I32+I23+I14</f>
        <v>7446550</v>
      </c>
      <c r="J87" s="25">
        <f>J86+J77+J68+J59+J50+J41+J32+J23+J14</f>
        <v>2438129</v>
      </c>
      <c r="K87" s="26">
        <f>I87/'2022'!I87*100-100</f>
        <v>20.768332165905861</v>
      </c>
      <c r="L87" s="26">
        <f>J87/'2022'!J87*100-100</f>
        <v>41.002242730787884</v>
      </c>
      <c r="M87" s="25">
        <f>M86+M77+M68+M59+M50+M41+M32+M23+M14</f>
        <v>18850247</v>
      </c>
      <c r="N87" s="26">
        <f>M87/'2022'!M87*100-100</f>
        <v>22.059391443807058</v>
      </c>
      <c r="O87" s="25">
        <f>O86+O77+O68+O59+O50+O41+O32+O23+O14</f>
        <v>14132061</v>
      </c>
      <c r="P87" s="25">
        <f>P86+P77+P68+P59+P50+P41+P32+P23+P14</f>
        <v>4718186</v>
      </c>
      <c r="Q87" s="26">
        <f>O87/'2022'!O87*100-100</f>
        <v>16.976666186025867</v>
      </c>
      <c r="R87" s="26">
        <f>P87/'2022'!P87*100-100</f>
        <v>40.321555075080084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31" t="s">
        <v>17</v>
      </c>
      <c r="B90" s="32" t="s">
        <v>18</v>
      </c>
      <c r="C90" s="29">
        <v>74</v>
      </c>
      <c r="D90" s="29">
        <v>72</v>
      </c>
      <c r="E90" s="29">
        <v>6102</v>
      </c>
      <c r="F90" s="29">
        <v>5810</v>
      </c>
      <c r="G90" s="29">
        <v>34011</v>
      </c>
      <c r="H90" s="29">
        <v>5</v>
      </c>
      <c r="I90" s="29">
        <v>27334</v>
      </c>
      <c r="J90" s="29">
        <v>6677</v>
      </c>
      <c r="K90" s="29">
        <v>-1</v>
      </c>
      <c r="L90" s="29">
        <v>39.700000000000003</v>
      </c>
      <c r="M90" s="29">
        <v>82239</v>
      </c>
      <c r="N90" s="29">
        <v>8</v>
      </c>
      <c r="O90" s="29">
        <v>67782</v>
      </c>
      <c r="P90" s="29">
        <v>14457</v>
      </c>
      <c r="Q90" s="29">
        <v>4.2</v>
      </c>
      <c r="R90" s="29">
        <v>30.2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215</v>
      </c>
      <c r="D91" s="29">
        <v>214</v>
      </c>
      <c r="E91" s="29">
        <v>19169</v>
      </c>
      <c r="F91" s="29">
        <v>18684</v>
      </c>
      <c r="G91" s="29">
        <v>124623</v>
      </c>
      <c r="H91" s="29">
        <v>-1.9</v>
      </c>
      <c r="I91" s="29">
        <v>102137</v>
      </c>
      <c r="J91" s="29">
        <v>22486</v>
      </c>
      <c r="K91" s="29">
        <v>-5.2</v>
      </c>
      <c r="L91" s="29">
        <v>16.2</v>
      </c>
      <c r="M91" s="29">
        <v>271846</v>
      </c>
      <c r="N91" s="29">
        <v>-3.5</v>
      </c>
      <c r="O91" s="29">
        <v>216810</v>
      </c>
      <c r="P91" s="29">
        <v>55036</v>
      </c>
      <c r="Q91" s="29">
        <v>-9.1</v>
      </c>
      <c r="R91" s="29">
        <v>26.9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369</v>
      </c>
      <c r="D92" s="29">
        <v>342</v>
      </c>
      <c r="E92" s="29">
        <v>47116</v>
      </c>
      <c r="F92" s="29">
        <v>44370</v>
      </c>
      <c r="G92" s="29">
        <v>372464</v>
      </c>
      <c r="H92" s="29">
        <v>6.1</v>
      </c>
      <c r="I92" s="29">
        <v>244874</v>
      </c>
      <c r="J92" s="29">
        <v>127590</v>
      </c>
      <c r="K92" s="29">
        <v>1.7</v>
      </c>
      <c r="L92" s="29">
        <v>15.7</v>
      </c>
      <c r="M92" s="29">
        <v>710661</v>
      </c>
      <c r="N92" s="29">
        <v>5.3</v>
      </c>
      <c r="O92" s="29">
        <v>457574</v>
      </c>
      <c r="P92" s="29">
        <v>253087</v>
      </c>
      <c r="Q92" s="29">
        <v>-0.9</v>
      </c>
      <c r="R92" s="29">
        <v>18.8</v>
      </c>
      <c r="S92" s="29">
        <v>1.9</v>
      </c>
    </row>
    <row r="93" spans="1:19" s="27" customFormat="1" x14ac:dyDescent="0.25">
      <c r="A93" s="31" t="s">
        <v>23</v>
      </c>
      <c r="B93" s="32" t="s">
        <v>24</v>
      </c>
      <c r="C93" s="29">
        <v>326</v>
      </c>
      <c r="D93" s="29">
        <v>305</v>
      </c>
      <c r="E93" s="29">
        <v>45871</v>
      </c>
      <c r="F93" s="29">
        <v>44156</v>
      </c>
      <c r="G93" s="29">
        <v>319691</v>
      </c>
      <c r="H93" s="29">
        <v>23.5</v>
      </c>
      <c r="I93" s="29">
        <v>209704</v>
      </c>
      <c r="J93" s="29">
        <v>109987</v>
      </c>
      <c r="K93" s="29">
        <v>18.7</v>
      </c>
      <c r="L93" s="29">
        <v>33.799999999999997</v>
      </c>
      <c r="M93" s="29">
        <v>569215</v>
      </c>
      <c r="N93" s="29">
        <v>10.7</v>
      </c>
      <c r="O93" s="29">
        <v>356025</v>
      </c>
      <c r="P93" s="29">
        <v>213190</v>
      </c>
      <c r="Q93" s="29">
        <v>7.7</v>
      </c>
      <c r="R93" s="29">
        <v>16.100000000000001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582</v>
      </c>
      <c r="D94" s="29">
        <v>569</v>
      </c>
      <c r="E94" s="29">
        <v>50496</v>
      </c>
      <c r="F94" s="29">
        <v>49139</v>
      </c>
      <c r="G94" s="29">
        <v>350682</v>
      </c>
      <c r="H94" s="29">
        <v>5.4</v>
      </c>
      <c r="I94" s="29">
        <v>282228</v>
      </c>
      <c r="J94" s="29">
        <v>68454</v>
      </c>
      <c r="K94" s="29">
        <v>3.9</v>
      </c>
      <c r="L94" s="29">
        <v>12.4</v>
      </c>
      <c r="M94" s="29">
        <v>695429</v>
      </c>
      <c r="N94" s="29">
        <v>4.0999999999999996</v>
      </c>
      <c r="O94" s="29">
        <v>564156</v>
      </c>
      <c r="P94" s="29">
        <v>131273</v>
      </c>
      <c r="Q94" s="29">
        <v>3.5</v>
      </c>
      <c r="R94" s="29">
        <v>6.8</v>
      </c>
      <c r="S94" s="29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1201471</v>
      </c>
      <c r="H95" s="21">
        <f>G95/'2022'!G95*100-100</f>
        <v>9.0375873388105958</v>
      </c>
      <c r="I95" s="20">
        <f>SUM(I90:I94)</f>
        <v>866277</v>
      </c>
      <c r="J95" s="20">
        <f>SUM(J90:J94)</f>
        <v>335194</v>
      </c>
      <c r="K95" s="21">
        <f>I95/'2022'!I95*100-100</f>
        <v>5.0855579035220302</v>
      </c>
      <c r="L95" s="21">
        <f>J95/'2022'!J95*100-100</f>
        <v>20.776268047403377</v>
      </c>
      <c r="M95" s="20">
        <f>SUM(M90:M94)</f>
        <v>2329390</v>
      </c>
      <c r="N95" s="21">
        <f>M95/'2022'!M95*100-100</f>
        <v>5.1567381137254102</v>
      </c>
      <c r="O95" s="20">
        <f>SUM(O90:O94)</f>
        <v>1662347</v>
      </c>
      <c r="P95" s="20">
        <f>SUM(P90:P94)</f>
        <v>667043</v>
      </c>
      <c r="Q95" s="21">
        <f>O95/'2022'!O95*100-100</f>
        <v>1.2989395081506814</v>
      </c>
      <c r="R95" s="21">
        <f>P95/'2022'!P95*100-100</f>
        <v>16.183470962100841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11086150</v>
      </c>
      <c r="H96" s="26">
        <f>G96/'2022'!G96*100-100</f>
        <v>23.220408384654093</v>
      </c>
      <c r="I96" s="25">
        <f>I95+I86+I77+I68+I59+I50+I41+I32+I23+I14</f>
        <v>8312827</v>
      </c>
      <c r="J96" s="25">
        <f>J95+J86+J77+J68+J59+J50+J41+J32+J23+J14</f>
        <v>2773323</v>
      </c>
      <c r="K96" s="26">
        <f>I96/'2022'!I96*100-100</f>
        <v>18.918898427299524</v>
      </c>
      <c r="L96" s="26">
        <f>J96/'2022'!J96*100-100</f>
        <v>38.204891175701107</v>
      </c>
      <c r="M96" s="25">
        <f>M95+M86+M77+M68+M59+M50+M41+M32+M23+M14</f>
        <v>21179637</v>
      </c>
      <c r="N96" s="26">
        <f>M96/'2022'!M96*100-100</f>
        <v>19.939067870593163</v>
      </c>
      <c r="O96" s="25">
        <f>O95+O86+O77+O68+O59+O50+O41+O32+O23+O14</f>
        <v>15794408</v>
      </c>
      <c r="P96" s="25">
        <f>P95+P86+P77+P68+P59+P50+P41+P32+P23+P14</f>
        <v>5385229</v>
      </c>
      <c r="Q96" s="26">
        <f>O96/'2022'!O96*100-100</f>
        <v>15.10176448618563</v>
      </c>
      <c r="R96" s="26">
        <f>P96/'2022'!P96*100-100</f>
        <v>36.801108791250385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 t="s">
        <v>17</v>
      </c>
      <c r="B99" s="32" t="s">
        <v>18</v>
      </c>
      <c r="C99" s="29">
        <v>74</v>
      </c>
      <c r="D99" s="29">
        <v>71</v>
      </c>
      <c r="E99" s="29">
        <v>6098</v>
      </c>
      <c r="F99" s="29">
        <v>5724</v>
      </c>
      <c r="G99" s="29">
        <v>32462</v>
      </c>
      <c r="H99" s="29">
        <v>2.1</v>
      </c>
      <c r="I99" s="29">
        <v>27198</v>
      </c>
      <c r="J99" s="29">
        <v>5264</v>
      </c>
      <c r="K99" s="29">
        <v>1.2</v>
      </c>
      <c r="L99" s="29">
        <v>7.3</v>
      </c>
      <c r="M99" s="29">
        <v>75326</v>
      </c>
      <c r="N99" s="29">
        <v>8.6</v>
      </c>
      <c r="O99" s="29">
        <v>64280</v>
      </c>
      <c r="P99" s="29">
        <v>11046</v>
      </c>
      <c r="Q99" s="29">
        <v>7.3</v>
      </c>
      <c r="R99" s="29">
        <v>16.5</v>
      </c>
      <c r="S99" s="29">
        <v>2.2999999999999998</v>
      </c>
    </row>
    <row r="100" spans="1:19" s="27" customFormat="1" x14ac:dyDescent="0.25">
      <c r="A100" s="31" t="s">
        <v>19</v>
      </c>
      <c r="B100" s="32" t="s">
        <v>20</v>
      </c>
      <c r="C100" s="29">
        <v>214</v>
      </c>
      <c r="D100" s="29">
        <v>209</v>
      </c>
      <c r="E100" s="29">
        <v>19120</v>
      </c>
      <c r="F100" s="29">
        <v>18789</v>
      </c>
      <c r="G100" s="29">
        <v>120784</v>
      </c>
      <c r="H100" s="29">
        <v>6.6</v>
      </c>
      <c r="I100" s="29">
        <v>103567</v>
      </c>
      <c r="J100" s="29">
        <v>17217</v>
      </c>
      <c r="K100" s="29">
        <v>6.6</v>
      </c>
      <c r="L100" s="29">
        <v>6.6</v>
      </c>
      <c r="M100" s="29">
        <v>241980</v>
      </c>
      <c r="N100" s="29">
        <v>6.9</v>
      </c>
      <c r="O100" s="29">
        <v>205418</v>
      </c>
      <c r="P100" s="29">
        <v>36562</v>
      </c>
      <c r="Q100" s="29">
        <v>7.9</v>
      </c>
      <c r="R100" s="29">
        <v>1.6</v>
      </c>
      <c r="S100" s="29">
        <v>2</v>
      </c>
    </row>
    <row r="101" spans="1:19" s="27" customFormat="1" x14ac:dyDescent="0.25">
      <c r="A101" s="31" t="s">
        <v>21</v>
      </c>
      <c r="B101" s="32" t="s">
        <v>22</v>
      </c>
      <c r="C101" s="29">
        <v>369</v>
      </c>
      <c r="D101" s="29">
        <v>342</v>
      </c>
      <c r="E101" s="29">
        <v>47476</v>
      </c>
      <c r="F101" s="29">
        <v>44975</v>
      </c>
      <c r="G101" s="29">
        <v>378561</v>
      </c>
      <c r="H101" s="29">
        <v>9.9</v>
      </c>
      <c r="I101" s="29">
        <v>266189</v>
      </c>
      <c r="J101" s="29">
        <v>112372</v>
      </c>
      <c r="K101" s="29">
        <v>10.7</v>
      </c>
      <c r="L101" s="29">
        <v>8</v>
      </c>
      <c r="M101" s="29">
        <v>670780</v>
      </c>
      <c r="N101" s="29">
        <v>6.9</v>
      </c>
      <c r="O101" s="29">
        <v>469345</v>
      </c>
      <c r="P101" s="29">
        <v>201435</v>
      </c>
      <c r="Q101" s="29">
        <v>7.3</v>
      </c>
      <c r="R101" s="29">
        <v>5.9</v>
      </c>
      <c r="S101" s="29">
        <v>1.8</v>
      </c>
    </row>
    <row r="102" spans="1:19" s="27" customFormat="1" x14ac:dyDescent="0.25">
      <c r="A102" s="31" t="s">
        <v>23</v>
      </c>
      <c r="B102" s="32" t="s">
        <v>24</v>
      </c>
      <c r="C102" s="29">
        <v>327</v>
      </c>
      <c r="D102" s="29">
        <v>302</v>
      </c>
      <c r="E102" s="29">
        <v>45951</v>
      </c>
      <c r="F102" s="29">
        <v>44135</v>
      </c>
      <c r="G102" s="29">
        <v>333081</v>
      </c>
      <c r="H102" s="29">
        <v>12.1</v>
      </c>
      <c r="I102" s="29">
        <v>219652</v>
      </c>
      <c r="J102" s="29">
        <v>113429</v>
      </c>
      <c r="K102" s="29">
        <v>13.3</v>
      </c>
      <c r="L102" s="29">
        <v>9.6</v>
      </c>
      <c r="M102" s="29">
        <v>567304</v>
      </c>
      <c r="N102" s="29">
        <v>10.1</v>
      </c>
      <c r="O102" s="29">
        <v>354456</v>
      </c>
      <c r="P102" s="29">
        <v>212848</v>
      </c>
      <c r="Q102" s="29">
        <v>10</v>
      </c>
      <c r="R102" s="29">
        <v>10.3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583</v>
      </c>
      <c r="D103" s="29">
        <v>564</v>
      </c>
      <c r="E103" s="29">
        <v>50589</v>
      </c>
      <c r="F103" s="29">
        <v>49049</v>
      </c>
      <c r="G103" s="29">
        <v>336828</v>
      </c>
      <c r="H103" s="29">
        <v>13.3</v>
      </c>
      <c r="I103" s="29">
        <v>271006</v>
      </c>
      <c r="J103" s="29">
        <v>65822</v>
      </c>
      <c r="K103" s="29">
        <v>10.1</v>
      </c>
      <c r="L103" s="29">
        <v>28.7</v>
      </c>
      <c r="M103" s="29">
        <v>640109</v>
      </c>
      <c r="N103" s="29">
        <v>9.6</v>
      </c>
      <c r="O103" s="29">
        <v>521948</v>
      </c>
      <c r="P103" s="29">
        <v>118161</v>
      </c>
      <c r="Q103" s="29">
        <v>7.3</v>
      </c>
      <c r="R103" s="29">
        <v>20.6</v>
      </c>
      <c r="S103" s="29">
        <v>1.9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1201716</v>
      </c>
      <c r="H104" s="21">
        <f>G104/'2022'!G104*100-100</f>
        <v>10.838448448402289</v>
      </c>
      <c r="I104" s="20">
        <f>SUM(I99:I103)</f>
        <v>887612</v>
      </c>
      <c r="J104" s="20">
        <f>SUM(J99:J103)</f>
        <v>314104</v>
      </c>
      <c r="K104" s="21">
        <f>I104/'2022'!I104*100-100</f>
        <v>10.332671628006423</v>
      </c>
      <c r="L104" s="21">
        <f>J104/'2022'!J104*100-100</f>
        <v>12.293095188725786</v>
      </c>
      <c r="M104" s="20">
        <f>SUM(M99:M103)</f>
        <v>2195499</v>
      </c>
      <c r="N104" s="21">
        <f>M104/'2022'!M104*100-100</f>
        <v>8.5288220650490985</v>
      </c>
      <c r="O104" s="20">
        <f>SUM(O99:O103)</f>
        <v>1615447</v>
      </c>
      <c r="P104" s="20">
        <f>SUM(P99:P103)</f>
        <v>580052</v>
      </c>
      <c r="Q104" s="21">
        <f>O104/'2022'!O104*100-100</f>
        <v>7.9611153474216536</v>
      </c>
      <c r="R104" s="21">
        <f>P104/'2022'!P104*100-100</f>
        <v>10.141823367341331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12287866</v>
      </c>
      <c r="H105" s="26">
        <f>G105/'2022'!G105*100-100</f>
        <v>21.888764774635746</v>
      </c>
      <c r="I105" s="25">
        <f>I104+I95+I86+I77+I68+I59+I50+I41+I32+I23+I14</f>
        <v>9200439</v>
      </c>
      <c r="J105" s="25">
        <f>J104+J95+J86+J77+J68+J59+J50+J41+J32+J23+J14</f>
        <v>3087427</v>
      </c>
      <c r="K105" s="26">
        <f>I105/'2022'!I105*100-100</f>
        <v>18.032731993811282</v>
      </c>
      <c r="L105" s="26">
        <f>J105/'2022'!J105*100-100</f>
        <v>35.034834343877009</v>
      </c>
      <c r="M105" s="25">
        <f>M104+M95+M86+M77+M68+M59+M50+M41+M32+M23+M14</f>
        <v>23375136</v>
      </c>
      <c r="N105" s="26">
        <f>M105/'2022'!M105*100-100</f>
        <v>18.766272790035458</v>
      </c>
      <c r="O105" s="25">
        <f>O104+O95+O86+O77+O68+O59+O50+O41+O32+O23+O14</f>
        <v>17409855</v>
      </c>
      <c r="P105" s="25">
        <f>P104+P95+P86+P77+P68+P59+P50+P41+P32+P23+P14</f>
        <v>5965281</v>
      </c>
      <c r="Q105" s="26">
        <f>O105/'2022'!O105*100-100</f>
        <v>14.399674658020317</v>
      </c>
      <c r="R105" s="26">
        <f>P105/'2022'!P105*100-100</f>
        <v>33.655398169018497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 t="s">
        <v>17</v>
      </c>
      <c r="B108" s="32" t="s">
        <v>18</v>
      </c>
      <c r="C108" s="29">
        <v>74</v>
      </c>
      <c r="D108" s="29">
        <v>71</v>
      </c>
      <c r="E108" s="29">
        <v>6097</v>
      </c>
      <c r="F108" s="29">
        <v>5740</v>
      </c>
      <c r="G108" s="29">
        <v>26812</v>
      </c>
      <c r="H108" s="29">
        <v>10.4</v>
      </c>
      <c r="I108" s="29">
        <v>22178</v>
      </c>
      <c r="J108" s="29">
        <v>4634</v>
      </c>
      <c r="K108" s="29">
        <v>10</v>
      </c>
      <c r="L108" s="29">
        <v>12.1</v>
      </c>
      <c r="M108" s="29">
        <v>58242</v>
      </c>
      <c r="N108" s="29">
        <v>11</v>
      </c>
      <c r="O108" s="29">
        <v>49539</v>
      </c>
      <c r="P108" s="29">
        <v>8703</v>
      </c>
      <c r="Q108" s="29">
        <v>11</v>
      </c>
      <c r="R108" s="29">
        <v>10.9</v>
      </c>
      <c r="S108" s="29">
        <v>2.2000000000000002</v>
      </c>
    </row>
    <row r="109" spans="1:19" s="27" customFormat="1" x14ac:dyDescent="0.25">
      <c r="A109" s="31" t="s">
        <v>19</v>
      </c>
      <c r="B109" s="32" t="s">
        <v>20</v>
      </c>
      <c r="C109" s="29">
        <v>213</v>
      </c>
      <c r="D109" s="29">
        <v>206</v>
      </c>
      <c r="E109" s="29">
        <v>19106</v>
      </c>
      <c r="F109" s="29">
        <v>18682</v>
      </c>
      <c r="G109" s="29">
        <v>100972</v>
      </c>
      <c r="H109" s="29">
        <v>10.7</v>
      </c>
      <c r="I109" s="29">
        <v>82837</v>
      </c>
      <c r="J109" s="29">
        <v>18135</v>
      </c>
      <c r="K109" s="29">
        <v>9.8000000000000007</v>
      </c>
      <c r="L109" s="29">
        <v>15.4</v>
      </c>
      <c r="M109" s="29">
        <v>201767</v>
      </c>
      <c r="N109" s="29">
        <v>9.6999999999999993</v>
      </c>
      <c r="O109" s="29">
        <v>163720</v>
      </c>
      <c r="P109" s="29">
        <v>38047</v>
      </c>
      <c r="Q109" s="29">
        <v>9.9</v>
      </c>
      <c r="R109" s="29">
        <v>8.8000000000000007</v>
      </c>
      <c r="S109" s="29">
        <v>2</v>
      </c>
    </row>
    <row r="110" spans="1:19" s="27" customFormat="1" x14ac:dyDescent="0.25">
      <c r="A110" s="31" t="s">
        <v>21</v>
      </c>
      <c r="B110" s="32" t="s">
        <v>22</v>
      </c>
      <c r="C110" s="29">
        <v>368</v>
      </c>
      <c r="D110" s="29">
        <v>342</v>
      </c>
      <c r="E110" s="29">
        <v>47647</v>
      </c>
      <c r="F110" s="29">
        <v>45242</v>
      </c>
      <c r="G110" s="29">
        <v>390636</v>
      </c>
      <c r="H110" s="29">
        <v>10.3</v>
      </c>
      <c r="I110" s="29">
        <v>229909</v>
      </c>
      <c r="J110" s="29">
        <v>160727</v>
      </c>
      <c r="K110" s="29">
        <v>8.6</v>
      </c>
      <c r="L110" s="29">
        <v>12.6</v>
      </c>
      <c r="M110" s="29">
        <v>685058</v>
      </c>
      <c r="N110" s="29">
        <v>7.8</v>
      </c>
      <c r="O110" s="29">
        <v>402626</v>
      </c>
      <c r="P110" s="29">
        <v>282432</v>
      </c>
      <c r="Q110" s="29">
        <v>6.4</v>
      </c>
      <c r="R110" s="29">
        <v>10</v>
      </c>
      <c r="S110" s="29">
        <v>1.8</v>
      </c>
    </row>
    <row r="111" spans="1:19" s="27" customFormat="1" x14ac:dyDescent="0.25">
      <c r="A111" s="31" t="s">
        <v>23</v>
      </c>
      <c r="B111" s="32" t="s">
        <v>24</v>
      </c>
      <c r="C111" s="29">
        <v>326</v>
      </c>
      <c r="D111" s="29">
        <v>301</v>
      </c>
      <c r="E111" s="29">
        <v>45898</v>
      </c>
      <c r="F111" s="29">
        <v>43727</v>
      </c>
      <c r="G111" s="29">
        <v>339917</v>
      </c>
      <c r="H111" s="29">
        <v>13.4</v>
      </c>
      <c r="I111" s="29">
        <v>191802</v>
      </c>
      <c r="J111" s="29">
        <v>148115</v>
      </c>
      <c r="K111" s="29">
        <v>9.6999999999999993</v>
      </c>
      <c r="L111" s="29">
        <v>18.7</v>
      </c>
      <c r="M111" s="29">
        <v>539433</v>
      </c>
      <c r="N111" s="29">
        <v>11.9</v>
      </c>
      <c r="O111" s="29">
        <v>296261</v>
      </c>
      <c r="P111" s="29">
        <v>243172</v>
      </c>
      <c r="Q111" s="29">
        <v>6.8</v>
      </c>
      <c r="R111" s="29">
        <v>18.8</v>
      </c>
      <c r="S111" s="29">
        <v>1.6</v>
      </c>
    </row>
    <row r="112" spans="1:19" s="27" customFormat="1" x14ac:dyDescent="0.25">
      <c r="A112" s="31" t="s">
        <v>25</v>
      </c>
      <c r="B112" s="32" t="s">
        <v>26</v>
      </c>
      <c r="C112" s="29">
        <v>583</v>
      </c>
      <c r="D112" s="29">
        <v>564</v>
      </c>
      <c r="E112" s="29">
        <v>50568</v>
      </c>
      <c r="F112" s="29">
        <v>48980</v>
      </c>
      <c r="G112" s="29">
        <v>302340</v>
      </c>
      <c r="H112" s="29">
        <v>12.4</v>
      </c>
      <c r="I112" s="29">
        <v>224595</v>
      </c>
      <c r="J112" s="29">
        <v>77745</v>
      </c>
      <c r="K112" s="29">
        <v>6.6</v>
      </c>
      <c r="L112" s="29">
        <v>33.200000000000003</v>
      </c>
      <c r="M112" s="29">
        <v>570787</v>
      </c>
      <c r="N112" s="29">
        <v>10.6</v>
      </c>
      <c r="O112" s="29">
        <v>437657</v>
      </c>
      <c r="P112" s="29">
        <v>133130</v>
      </c>
      <c r="Q112" s="29">
        <v>5.6</v>
      </c>
      <c r="R112" s="29">
        <v>31.1</v>
      </c>
      <c r="S112" s="29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1160677</v>
      </c>
      <c r="H113" s="21">
        <f>G113/'2022'!G113*100-100</f>
        <v>11.762604475599886</v>
      </c>
      <c r="I113" s="20">
        <f>SUM(I108:I112)</f>
        <v>751321</v>
      </c>
      <c r="J113" s="20">
        <f>SUM(J108:J112)</f>
        <v>409356</v>
      </c>
      <c r="K113" s="21">
        <f>I113/'2022'!I113*100-100</f>
        <v>8.4454612375687503</v>
      </c>
      <c r="L113" s="21">
        <f>J113/'2022'!J113*100-100</f>
        <v>18.410228225969732</v>
      </c>
      <c r="M113" s="20">
        <f>SUM(M108:M112)</f>
        <v>2055287</v>
      </c>
      <c r="N113" s="21">
        <f>M113/'2022'!M113*100-100</f>
        <v>9.9098063290651908</v>
      </c>
      <c r="O113" s="20">
        <f>SUM(O108:O112)</f>
        <v>1349803</v>
      </c>
      <c r="P113" s="20">
        <f>SUM(P108:P112)</f>
        <v>705484</v>
      </c>
      <c r="Q113" s="21">
        <f>O113/'2022'!O113*100-100</f>
        <v>6.7763855269194835</v>
      </c>
      <c r="R113" s="21">
        <f>P113/'2022'!P113*100-100</f>
        <v>16.448015634594171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13448543</v>
      </c>
      <c r="H114" s="26">
        <f>G114/'2022'!G114*100-100</f>
        <v>20.943038830158955</v>
      </c>
      <c r="I114" s="25">
        <f>I113+I104+I95+I86+I77+I68+I59+I50+I41+I32+I23+I14</f>
        <v>9951760</v>
      </c>
      <c r="J114" s="25">
        <f>J113+J104+J95+J86+J77+J68+J59+J50+J41+J32+J23+J14</f>
        <v>3496783</v>
      </c>
      <c r="K114" s="26">
        <f>I114/'2022'!I114*100-100</f>
        <v>17.250162884103105</v>
      </c>
      <c r="L114" s="26">
        <f>J114/'2022'!J114*100-100</f>
        <v>32.851297992517772</v>
      </c>
      <c r="M114" s="25">
        <f>M113+M104+M95+M86+M77+M68+M59+M50+M41+M32+M23+M14</f>
        <v>25430423</v>
      </c>
      <c r="N114" s="26">
        <f>M114/'2022'!M114*100-100</f>
        <v>17.997820487050518</v>
      </c>
      <c r="O114" s="25">
        <f>O113+O104+O95+O86+O77+O68+O59+O50+O41+O32+O23+O14</f>
        <v>18759658</v>
      </c>
      <c r="P114" s="25">
        <f>P113+P104+P95+P86+P77+P68+P59+P50+P41+P32+P23+P14</f>
        <v>6670765</v>
      </c>
      <c r="Q114" s="26">
        <f>O114/'2022'!O114*100-100</f>
        <v>13.81500283814654</v>
      </c>
      <c r="R114" s="26">
        <f>P114/'2022'!P114*100-100</f>
        <v>31.598815233568018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1.0181129653697525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8B660-7819-485D-9FB0-CBB28CFB6203}">
  <dimension ref="A1:Z147"/>
  <sheetViews>
    <sheetView zoomScaleNormal="100" workbookViewId="0">
      <pane xSplit="2" ySplit="6" topLeftCell="C91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3" t="s">
        <v>7</v>
      </c>
      <c r="H3" s="84"/>
      <c r="I3" s="82" t="s">
        <v>7</v>
      </c>
      <c r="J3" s="77"/>
      <c r="K3" s="77"/>
      <c r="L3" s="77"/>
      <c r="M3" s="83" t="s">
        <v>8</v>
      </c>
      <c r="N3" s="84"/>
      <c r="O3" s="82" t="s">
        <v>8</v>
      </c>
      <c r="P3" s="77"/>
      <c r="Q3" s="77"/>
      <c r="R3" s="77"/>
      <c r="S3" s="90" t="s">
        <v>9</v>
      </c>
    </row>
    <row r="4" spans="1:19" s="23" customFormat="1" x14ac:dyDescent="0.25">
      <c r="A4" s="78"/>
      <c r="B4" s="79"/>
      <c r="C4" s="79"/>
      <c r="D4" s="79"/>
      <c r="E4" s="79"/>
      <c r="F4" s="79"/>
      <c r="G4" s="85"/>
      <c r="H4" s="86"/>
      <c r="I4" s="92" t="s">
        <v>10</v>
      </c>
      <c r="J4" s="79"/>
      <c r="K4" s="79"/>
      <c r="L4" s="79"/>
      <c r="M4" s="85"/>
      <c r="N4" s="86"/>
      <c r="O4" s="92" t="s">
        <v>10</v>
      </c>
      <c r="P4" s="79"/>
      <c r="Q4" s="79"/>
      <c r="R4" s="79"/>
      <c r="S4" s="91"/>
    </row>
    <row r="5" spans="1:19" s="23" customFormat="1" ht="25.5" customHeight="1" x14ac:dyDescent="0.25">
      <c r="A5" s="78"/>
      <c r="B5" s="79"/>
      <c r="C5" s="79"/>
      <c r="D5" s="79"/>
      <c r="E5" s="79"/>
      <c r="F5" s="79"/>
      <c r="G5" s="87"/>
      <c r="H5" s="88"/>
      <c r="I5" s="6" t="s">
        <v>11</v>
      </c>
      <c r="J5" s="6" t="s">
        <v>12</v>
      </c>
      <c r="K5" s="30" t="s">
        <v>11</v>
      </c>
      <c r="L5" s="30" t="s">
        <v>12</v>
      </c>
      <c r="M5" s="87"/>
      <c r="N5" s="88"/>
      <c r="O5" s="6" t="s">
        <v>11</v>
      </c>
      <c r="P5" s="6" t="s">
        <v>12</v>
      </c>
      <c r="Q5" s="30" t="s">
        <v>11</v>
      </c>
      <c r="R5" s="30" t="s">
        <v>12</v>
      </c>
      <c r="S5" s="91"/>
    </row>
    <row r="6" spans="1:19" s="23" customFormat="1" ht="38.25" customHeight="1" thickBot="1" x14ac:dyDescent="0.3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9" t="s">
        <v>82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89" t="s">
        <v>16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</row>
    <row r="9" spans="1:19" s="27" customFormat="1" x14ac:dyDescent="0.25">
      <c r="A9" s="33" t="s">
        <v>17</v>
      </c>
      <c r="B9" s="35" t="s">
        <v>18</v>
      </c>
      <c r="C9" s="34">
        <v>76</v>
      </c>
      <c r="D9" s="34">
        <v>74</v>
      </c>
      <c r="E9" s="34">
        <v>5991</v>
      </c>
      <c r="F9" s="34">
        <v>5667</v>
      </c>
      <c r="G9" s="34">
        <v>12988</v>
      </c>
      <c r="H9" s="34">
        <v>172.2</v>
      </c>
      <c r="I9" s="34">
        <v>11651</v>
      </c>
      <c r="J9" s="34">
        <v>1337</v>
      </c>
      <c r="K9" s="34">
        <v>162.19999999999999</v>
      </c>
      <c r="L9" s="34">
        <v>307.60000000000002</v>
      </c>
      <c r="M9" s="34">
        <v>35383</v>
      </c>
      <c r="N9" s="34">
        <v>103.5</v>
      </c>
      <c r="O9" s="34">
        <v>32389</v>
      </c>
      <c r="P9" s="34">
        <v>2994</v>
      </c>
      <c r="Q9" s="34">
        <v>94.9</v>
      </c>
      <c r="R9" s="34">
        <v>292.89999999999998</v>
      </c>
      <c r="S9" s="34">
        <v>2.7</v>
      </c>
    </row>
    <row r="10" spans="1:19" s="27" customFormat="1" x14ac:dyDescent="0.25">
      <c r="A10" s="33" t="s">
        <v>19</v>
      </c>
      <c r="B10" s="35" t="s">
        <v>20</v>
      </c>
      <c r="C10" s="34">
        <v>230</v>
      </c>
      <c r="D10" s="34">
        <v>212</v>
      </c>
      <c r="E10" s="34">
        <v>18687</v>
      </c>
      <c r="F10" s="34">
        <v>17293</v>
      </c>
      <c r="G10" s="34">
        <v>40115</v>
      </c>
      <c r="H10" s="34">
        <v>166.6</v>
      </c>
      <c r="I10" s="34">
        <v>34962</v>
      </c>
      <c r="J10" s="34">
        <v>5153</v>
      </c>
      <c r="K10" s="34">
        <v>153.5</v>
      </c>
      <c r="L10" s="34">
        <v>310.3</v>
      </c>
      <c r="M10" s="34">
        <v>94400</v>
      </c>
      <c r="N10" s="34">
        <v>116.7</v>
      </c>
      <c r="O10" s="34">
        <v>81431</v>
      </c>
      <c r="P10" s="34">
        <v>12969</v>
      </c>
      <c r="Q10" s="34">
        <v>106.7</v>
      </c>
      <c r="R10" s="34">
        <v>211.5</v>
      </c>
      <c r="S10" s="34">
        <v>2.4</v>
      </c>
    </row>
    <row r="11" spans="1:19" s="27" customFormat="1" x14ac:dyDescent="0.25">
      <c r="A11" s="33" t="s">
        <v>21</v>
      </c>
      <c r="B11" s="35" t="s">
        <v>22</v>
      </c>
      <c r="C11" s="34">
        <v>388</v>
      </c>
      <c r="D11" s="34">
        <v>364</v>
      </c>
      <c r="E11" s="34">
        <v>44478</v>
      </c>
      <c r="F11" s="34">
        <v>42991</v>
      </c>
      <c r="G11" s="34">
        <v>137525</v>
      </c>
      <c r="H11" s="34">
        <v>367.8</v>
      </c>
      <c r="I11" s="34">
        <v>101433</v>
      </c>
      <c r="J11" s="34">
        <v>36092</v>
      </c>
      <c r="K11" s="34">
        <v>311.3</v>
      </c>
      <c r="L11" s="34">
        <v>662.4</v>
      </c>
      <c r="M11" s="34">
        <v>287691</v>
      </c>
      <c r="N11" s="34">
        <v>224.6</v>
      </c>
      <c r="O11" s="34">
        <v>216741</v>
      </c>
      <c r="P11" s="34">
        <v>70950</v>
      </c>
      <c r="Q11" s="34">
        <v>192.3</v>
      </c>
      <c r="R11" s="34">
        <v>390.1</v>
      </c>
      <c r="S11" s="34">
        <v>2.1</v>
      </c>
    </row>
    <row r="12" spans="1:19" s="27" customFormat="1" x14ac:dyDescent="0.25">
      <c r="A12" s="33" t="s">
        <v>23</v>
      </c>
      <c r="B12" s="35" t="s">
        <v>24</v>
      </c>
      <c r="C12" s="34">
        <v>318</v>
      </c>
      <c r="D12" s="34">
        <v>289</v>
      </c>
      <c r="E12" s="34">
        <v>38648</v>
      </c>
      <c r="F12" s="34">
        <v>35734</v>
      </c>
      <c r="G12" s="34">
        <v>100237</v>
      </c>
      <c r="H12" s="34">
        <v>263.89999999999998</v>
      </c>
      <c r="I12" s="34">
        <v>73532</v>
      </c>
      <c r="J12" s="34">
        <v>26705</v>
      </c>
      <c r="K12" s="34">
        <v>217.8</v>
      </c>
      <c r="L12" s="34">
        <v>506.1</v>
      </c>
      <c r="M12" s="34">
        <v>171707</v>
      </c>
      <c r="N12" s="34">
        <v>199.6</v>
      </c>
      <c r="O12" s="34">
        <v>126014</v>
      </c>
      <c r="P12" s="34">
        <v>45693</v>
      </c>
      <c r="Q12" s="34">
        <v>165</v>
      </c>
      <c r="R12" s="34">
        <v>368.4</v>
      </c>
      <c r="S12" s="34">
        <v>1.7</v>
      </c>
    </row>
    <row r="13" spans="1:19" s="27" customFormat="1" x14ac:dyDescent="0.25">
      <c r="A13" s="33" t="s">
        <v>25</v>
      </c>
      <c r="B13" s="35" t="s">
        <v>26</v>
      </c>
      <c r="C13" s="34">
        <v>568</v>
      </c>
      <c r="D13" s="34">
        <v>534</v>
      </c>
      <c r="E13" s="34">
        <v>47032</v>
      </c>
      <c r="F13" s="34">
        <v>44480</v>
      </c>
      <c r="G13" s="34">
        <v>110775</v>
      </c>
      <c r="H13" s="34">
        <v>189.8</v>
      </c>
      <c r="I13" s="34">
        <v>95556</v>
      </c>
      <c r="J13" s="34">
        <v>15219</v>
      </c>
      <c r="K13" s="34">
        <v>179.4</v>
      </c>
      <c r="L13" s="34">
        <v>279</v>
      </c>
      <c r="M13" s="34">
        <v>276317</v>
      </c>
      <c r="N13" s="34">
        <v>109.8</v>
      </c>
      <c r="O13" s="34">
        <v>241689</v>
      </c>
      <c r="P13" s="34">
        <v>34628</v>
      </c>
      <c r="Q13" s="34">
        <v>101.4</v>
      </c>
      <c r="R13" s="34">
        <v>196.2</v>
      </c>
      <c r="S13" s="34">
        <v>2.5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401640</v>
      </c>
      <c r="H14" s="21">
        <f>G14/'2021'!G14*100-100</f>
        <v>249.30077228136088</v>
      </c>
      <c r="I14" s="20">
        <f>SUM(I9:I13)</f>
        <v>317134</v>
      </c>
      <c r="J14" s="20">
        <f>SUM(J9:J13)</f>
        <v>84506</v>
      </c>
      <c r="K14" s="21">
        <f>I14/'2021'!I14*100-100</f>
        <v>216.3620765332588</v>
      </c>
      <c r="L14" s="21">
        <f>J14/'2021'!J14*100-100</f>
        <v>473.31071913161463</v>
      </c>
      <c r="M14" s="20">
        <f>SUM(M9:M13)</f>
        <v>865498</v>
      </c>
      <c r="N14" s="21">
        <f>M14/'2021'!M14*100-100</f>
        <v>155.65076636331145</v>
      </c>
      <c r="O14" s="20">
        <f>SUM(O9:O13)</f>
        <v>698264</v>
      </c>
      <c r="P14" s="20">
        <f>SUM(P9:P13)</f>
        <v>167234</v>
      </c>
      <c r="Q14" s="21">
        <f>O14/'2021'!O14*100-100</f>
        <v>134.55526928386919</v>
      </c>
      <c r="R14" s="21">
        <f>P14/'2021'!P14*100-100</f>
        <v>309.38555691554467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3" t="s">
        <v>27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19" s="27" customFormat="1" x14ac:dyDescent="0.25">
      <c r="A18" s="36" t="s">
        <v>17</v>
      </c>
      <c r="B18" s="38" t="s">
        <v>18</v>
      </c>
      <c r="C18" s="37">
        <v>76</v>
      </c>
      <c r="D18" s="37">
        <v>73</v>
      </c>
      <c r="E18" s="37">
        <v>5991</v>
      </c>
      <c r="F18" s="37">
        <v>5600</v>
      </c>
      <c r="G18" s="37">
        <v>12772</v>
      </c>
      <c r="H18" s="37">
        <v>126.8</v>
      </c>
      <c r="I18" s="37">
        <v>11550</v>
      </c>
      <c r="J18" s="37">
        <v>1222</v>
      </c>
      <c r="K18" s="37">
        <v>116.5</v>
      </c>
      <c r="L18" s="37">
        <v>312.8</v>
      </c>
      <c r="M18" s="37">
        <v>34902</v>
      </c>
      <c r="N18" s="37">
        <v>80.3</v>
      </c>
      <c r="O18" s="37">
        <v>31595</v>
      </c>
      <c r="P18" s="37">
        <v>3307</v>
      </c>
      <c r="Q18" s="37">
        <v>69.7</v>
      </c>
      <c r="R18" s="37">
        <v>347.5</v>
      </c>
      <c r="S18" s="37">
        <v>2.7</v>
      </c>
    </row>
    <row r="19" spans="1:19" s="27" customFormat="1" x14ac:dyDescent="0.25">
      <c r="A19" s="36" t="s">
        <v>19</v>
      </c>
      <c r="B19" s="38" t="s">
        <v>20</v>
      </c>
      <c r="C19" s="37">
        <v>231</v>
      </c>
      <c r="D19" s="37">
        <v>215</v>
      </c>
      <c r="E19" s="37">
        <v>18712</v>
      </c>
      <c r="F19" s="37">
        <v>17552</v>
      </c>
      <c r="G19" s="37">
        <v>47658</v>
      </c>
      <c r="H19" s="37">
        <v>195.4</v>
      </c>
      <c r="I19" s="37">
        <v>41554</v>
      </c>
      <c r="J19" s="37">
        <v>6104</v>
      </c>
      <c r="K19" s="37">
        <v>186.4</v>
      </c>
      <c r="L19" s="37">
        <v>274.89999999999998</v>
      </c>
      <c r="M19" s="37">
        <v>106584</v>
      </c>
      <c r="N19" s="37">
        <v>126</v>
      </c>
      <c r="O19" s="37">
        <v>91400</v>
      </c>
      <c r="P19" s="37">
        <v>15184</v>
      </c>
      <c r="Q19" s="37">
        <v>115.3</v>
      </c>
      <c r="R19" s="37">
        <v>222.7</v>
      </c>
      <c r="S19" s="37">
        <v>2.2000000000000002</v>
      </c>
    </row>
    <row r="20" spans="1:19" s="27" customFormat="1" x14ac:dyDescent="0.25">
      <c r="A20" s="36" t="s">
        <v>21</v>
      </c>
      <c r="B20" s="38" t="s">
        <v>22</v>
      </c>
      <c r="C20" s="37">
        <v>387</v>
      </c>
      <c r="D20" s="37">
        <v>360</v>
      </c>
      <c r="E20" s="37">
        <v>44543</v>
      </c>
      <c r="F20" s="37">
        <v>42410</v>
      </c>
      <c r="G20" s="37">
        <v>145720</v>
      </c>
      <c r="H20" s="37">
        <v>340.8</v>
      </c>
      <c r="I20" s="37">
        <v>112927</v>
      </c>
      <c r="J20" s="37">
        <v>32793</v>
      </c>
      <c r="K20" s="37">
        <v>310.89999999999998</v>
      </c>
      <c r="L20" s="37">
        <v>487.9</v>
      </c>
      <c r="M20" s="37">
        <v>293358</v>
      </c>
      <c r="N20" s="37">
        <v>207.8</v>
      </c>
      <c r="O20" s="37">
        <v>228506</v>
      </c>
      <c r="P20" s="37">
        <v>64852</v>
      </c>
      <c r="Q20" s="37">
        <v>195.8</v>
      </c>
      <c r="R20" s="37">
        <v>259.39999999999998</v>
      </c>
      <c r="S20" s="37">
        <v>2</v>
      </c>
    </row>
    <row r="21" spans="1:19" s="27" customFormat="1" x14ac:dyDescent="0.25">
      <c r="A21" s="36" t="s">
        <v>23</v>
      </c>
      <c r="B21" s="38" t="s">
        <v>24</v>
      </c>
      <c r="C21" s="37">
        <v>322</v>
      </c>
      <c r="D21" s="37">
        <v>289</v>
      </c>
      <c r="E21" s="37">
        <v>38751</v>
      </c>
      <c r="F21" s="37">
        <v>35525</v>
      </c>
      <c r="G21" s="37">
        <v>105889</v>
      </c>
      <c r="H21" s="37">
        <v>251.6</v>
      </c>
      <c r="I21" s="37">
        <v>78945</v>
      </c>
      <c r="J21" s="37">
        <v>26944</v>
      </c>
      <c r="K21" s="37">
        <v>210.2</v>
      </c>
      <c r="L21" s="37">
        <v>477.6</v>
      </c>
      <c r="M21" s="37">
        <v>178114</v>
      </c>
      <c r="N21" s="37">
        <v>142.4</v>
      </c>
      <c r="O21" s="37">
        <v>130067</v>
      </c>
      <c r="P21" s="37">
        <v>48047</v>
      </c>
      <c r="Q21" s="37">
        <v>105.5</v>
      </c>
      <c r="R21" s="37">
        <v>371.3</v>
      </c>
      <c r="S21" s="37">
        <v>1.7</v>
      </c>
    </row>
    <row r="22" spans="1:19" s="27" customFormat="1" x14ac:dyDescent="0.25">
      <c r="A22" s="36" t="s">
        <v>25</v>
      </c>
      <c r="B22" s="38" t="s">
        <v>26</v>
      </c>
      <c r="C22" s="37">
        <v>566</v>
      </c>
      <c r="D22" s="37">
        <v>532</v>
      </c>
      <c r="E22" s="37">
        <v>47012</v>
      </c>
      <c r="F22" s="37">
        <v>44452</v>
      </c>
      <c r="G22" s="37">
        <v>126218</v>
      </c>
      <c r="H22" s="37">
        <v>190.9</v>
      </c>
      <c r="I22" s="37">
        <v>109215</v>
      </c>
      <c r="J22" s="37">
        <v>17003</v>
      </c>
      <c r="K22" s="37">
        <v>180.5</v>
      </c>
      <c r="L22" s="37">
        <v>281.89999999999998</v>
      </c>
      <c r="M22" s="37">
        <v>300715</v>
      </c>
      <c r="N22" s="37">
        <v>103.4</v>
      </c>
      <c r="O22" s="37">
        <v>262809</v>
      </c>
      <c r="P22" s="37">
        <v>37906</v>
      </c>
      <c r="Q22" s="37">
        <v>94.8</v>
      </c>
      <c r="R22" s="37">
        <v>192.8</v>
      </c>
      <c r="S22" s="37">
        <v>2.4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438257</v>
      </c>
      <c r="H23" s="21">
        <f>G23/'2021'!G23*100-100</f>
        <v>241.51049256208654</v>
      </c>
      <c r="I23" s="20">
        <f>SUM(I18:I22)</f>
        <v>354191</v>
      </c>
      <c r="J23" s="20">
        <f>SUM(J18:J22)</f>
        <v>84066</v>
      </c>
      <c r="K23" s="21">
        <f>I23/'2021'!I23*100-100</f>
        <v>217.06293080297201</v>
      </c>
      <c r="L23" s="21">
        <f>J23/'2021'!J23*100-100</f>
        <v>405.84271015103195</v>
      </c>
      <c r="M23" s="20">
        <f>SUM(M18:M22)</f>
        <v>913673</v>
      </c>
      <c r="N23" s="21">
        <f>M23/'2021'!M23*100-100</f>
        <v>138.44610076778937</v>
      </c>
      <c r="O23" s="20">
        <f>SUM(O18:O22)</f>
        <v>744377</v>
      </c>
      <c r="P23" s="20">
        <f>SUM(P18:P22)</f>
        <v>169296</v>
      </c>
      <c r="Q23" s="21">
        <f>O23/'2021'!O23*100-100</f>
        <v>121.1820113209229</v>
      </c>
      <c r="R23" s="21">
        <f>P23/'2021'!P23*100-100</f>
        <v>263.03904960006861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839897</v>
      </c>
      <c r="H24" s="26">
        <f>G24/'2021'!G24*100-100</f>
        <v>245.19199549551399</v>
      </c>
      <c r="I24" s="25">
        <f>I23+I14</f>
        <v>671325</v>
      </c>
      <c r="J24" s="25">
        <f>J23+J14</f>
        <v>168572</v>
      </c>
      <c r="K24" s="26">
        <f>I24/'2021'!I24*100-100</f>
        <v>216.7314605999415</v>
      </c>
      <c r="L24" s="26">
        <f>J24/'2021'!J24*100-100</f>
        <v>437.55540674128633</v>
      </c>
      <c r="M24" s="25">
        <f>M23+M14</f>
        <v>1779171</v>
      </c>
      <c r="N24" s="26">
        <f>M24/'2021'!M24*100-100</f>
        <v>146.51647095500363</v>
      </c>
      <c r="O24" s="25">
        <f>O23+O14</f>
        <v>1442641</v>
      </c>
      <c r="P24" s="25">
        <f>P23+P14</f>
        <v>336530</v>
      </c>
      <c r="Q24" s="26">
        <f>O24/'2021'!O24*100-100</f>
        <v>127.45907713459533</v>
      </c>
      <c r="R24" s="26">
        <f>P24/'2021'!P24*100-100</f>
        <v>284.68045220214213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9" t="s">
        <v>17</v>
      </c>
      <c r="B27" s="41" t="s">
        <v>18</v>
      </c>
      <c r="C27" s="40">
        <v>78</v>
      </c>
      <c r="D27" s="40">
        <v>75</v>
      </c>
      <c r="E27" s="40">
        <v>6235</v>
      </c>
      <c r="F27" s="40">
        <v>5680</v>
      </c>
      <c r="G27" s="40">
        <v>20835</v>
      </c>
      <c r="H27" s="40">
        <v>172.4</v>
      </c>
      <c r="I27" s="40">
        <v>18371</v>
      </c>
      <c r="J27" s="40">
        <v>2464</v>
      </c>
      <c r="K27" s="40">
        <v>157.69999999999999</v>
      </c>
      <c r="L27" s="40">
        <v>373.8</v>
      </c>
      <c r="M27" s="40">
        <v>52485</v>
      </c>
      <c r="N27" s="40">
        <v>109.8</v>
      </c>
      <c r="O27" s="40">
        <v>46319</v>
      </c>
      <c r="P27" s="40">
        <v>6166</v>
      </c>
      <c r="Q27" s="40">
        <v>95.7</v>
      </c>
      <c r="R27" s="40">
        <v>358.8</v>
      </c>
      <c r="S27" s="40">
        <v>2.5</v>
      </c>
    </row>
    <row r="28" spans="1:19" s="27" customFormat="1" x14ac:dyDescent="0.25">
      <c r="A28" s="39" t="s">
        <v>19</v>
      </c>
      <c r="B28" s="41" t="s">
        <v>20</v>
      </c>
      <c r="C28" s="40">
        <v>227</v>
      </c>
      <c r="D28" s="40">
        <v>216</v>
      </c>
      <c r="E28" s="40">
        <v>19337</v>
      </c>
      <c r="F28" s="40">
        <v>18386</v>
      </c>
      <c r="G28" s="40">
        <v>77340</v>
      </c>
      <c r="H28" s="40">
        <v>267</v>
      </c>
      <c r="I28" s="40">
        <v>68364</v>
      </c>
      <c r="J28" s="40">
        <v>8976</v>
      </c>
      <c r="K28" s="40">
        <v>254.7</v>
      </c>
      <c r="L28" s="40">
        <v>400.1</v>
      </c>
      <c r="M28" s="40">
        <v>169499</v>
      </c>
      <c r="N28" s="40">
        <v>183.6</v>
      </c>
      <c r="O28" s="40">
        <v>147452</v>
      </c>
      <c r="P28" s="40">
        <v>22047</v>
      </c>
      <c r="Q28" s="40">
        <v>170.3</v>
      </c>
      <c r="R28" s="40">
        <v>321.8</v>
      </c>
      <c r="S28" s="40">
        <v>2.2000000000000002</v>
      </c>
    </row>
    <row r="29" spans="1:19" s="27" customFormat="1" x14ac:dyDescent="0.25">
      <c r="A29" s="39" t="s">
        <v>21</v>
      </c>
      <c r="B29" s="41" t="s">
        <v>22</v>
      </c>
      <c r="C29" s="40">
        <v>386</v>
      </c>
      <c r="D29" s="40">
        <v>362</v>
      </c>
      <c r="E29" s="40">
        <v>44859</v>
      </c>
      <c r="F29" s="40">
        <v>42753</v>
      </c>
      <c r="G29" s="40">
        <v>212670</v>
      </c>
      <c r="H29" s="40">
        <v>368.8</v>
      </c>
      <c r="I29" s="40">
        <v>166267</v>
      </c>
      <c r="J29" s="40">
        <v>46403</v>
      </c>
      <c r="K29" s="40">
        <v>346.1</v>
      </c>
      <c r="L29" s="40">
        <v>473.5</v>
      </c>
      <c r="M29" s="40">
        <v>417008</v>
      </c>
      <c r="N29" s="40">
        <v>255.4</v>
      </c>
      <c r="O29" s="40">
        <v>326002</v>
      </c>
      <c r="P29" s="40">
        <v>91006</v>
      </c>
      <c r="Q29" s="40">
        <v>240.1</v>
      </c>
      <c r="R29" s="40">
        <v>323.39999999999998</v>
      </c>
      <c r="S29" s="40">
        <v>2</v>
      </c>
    </row>
    <row r="30" spans="1:19" s="27" customFormat="1" x14ac:dyDescent="0.25">
      <c r="A30" s="39" t="s">
        <v>23</v>
      </c>
      <c r="B30" s="41" t="s">
        <v>24</v>
      </c>
      <c r="C30" s="40">
        <v>321</v>
      </c>
      <c r="D30" s="40">
        <v>293</v>
      </c>
      <c r="E30" s="40">
        <v>39216</v>
      </c>
      <c r="F30" s="40">
        <v>36915</v>
      </c>
      <c r="G30" s="40">
        <v>159732</v>
      </c>
      <c r="H30" s="40">
        <v>284.7</v>
      </c>
      <c r="I30" s="40">
        <v>121943</v>
      </c>
      <c r="J30" s="40">
        <v>37789</v>
      </c>
      <c r="K30" s="40">
        <v>247.8</v>
      </c>
      <c r="L30" s="40">
        <v>485.8</v>
      </c>
      <c r="M30" s="40">
        <v>274595</v>
      </c>
      <c r="N30" s="40">
        <v>242.5</v>
      </c>
      <c r="O30" s="40">
        <v>207061</v>
      </c>
      <c r="P30" s="40">
        <v>67534</v>
      </c>
      <c r="Q30" s="40">
        <v>206</v>
      </c>
      <c r="R30" s="40">
        <v>439.9</v>
      </c>
      <c r="S30" s="40">
        <v>1.7</v>
      </c>
    </row>
    <row r="31" spans="1:19" s="27" customFormat="1" x14ac:dyDescent="0.25">
      <c r="A31" s="39" t="s">
        <v>25</v>
      </c>
      <c r="B31" s="41" t="s">
        <v>26</v>
      </c>
      <c r="C31" s="40">
        <v>568</v>
      </c>
      <c r="D31" s="40">
        <v>543</v>
      </c>
      <c r="E31" s="40">
        <v>47200</v>
      </c>
      <c r="F31" s="40">
        <v>45061</v>
      </c>
      <c r="G31" s="40">
        <v>191836</v>
      </c>
      <c r="H31" s="40">
        <v>222.9</v>
      </c>
      <c r="I31" s="40">
        <v>165972</v>
      </c>
      <c r="J31" s="40">
        <v>25864</v>
      </c>
      <c r="K31" s="40">
        <v>213.6</v>
      </c>
      <c r="L31" s="40">
        <v>298.3</v>
      </c>
      <c r="M31" s="40">
        <v>428853</v>
      </c>
      <c r="N31" s="40">
        <v>120.7</v>
      </c>
      <c r="O31" s="40">
        <v>373749</v>
      </c>
      <c r="P31" s="40">
        <v>55104</v>
      </c>
      <c r="Q31" s="40">
        <v>113.3</v>
      </c>
      <c r="R31" s="40">
        <v>189.5</v>
      </c>
      <c r="S31" s="40">
        <v>2.2000000000000002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662413</v>
      </c>
      <c r="H32" s="21">
        <f>G32/'2021'!G32*100-100</f>
        <v>278.5065740227534</v>
      </c>
      <c r="I32" s="20">
        <f>SUM(I27:I31)</f>
        <v>540917</v>
      </c>
      <c r="J32" s="20">
        <f>SUM(J27:J31)</f>
        <v>121496</v>
      </c>
      <c r="K32" s="21">
        <f>I32/'2021'!I32*100-100</f>
        <v>256.67130432489103</v>
      </c>
      <c r="L32" s="21">
        <f>J32/'2021'!J32*100-100</f>
        <v>420.32548179871526</v>
      </c>
      <c r="M32" s="20">
        <f>SUM(M27:M31)</f>
        <v>1342440</v>
      </c>
      <c r="N32" s="21">
        <f>M32/'2021'!M32*100-100</f>
        <v>181.68553047375644</v>
      </c>
      <c r="O32" s="20">
        <f>SUM(O27:O31)</f>
        <v>1100583</v>
      </c>
      <c r="P32" s="20">
        <f>SUM(P27:P31)</f>
        <v>241857</v>
      </c>
      <c r="Q32" s="21">
        <f>O32/'2021'!O32*100-100</f>
        <v>163.95029810584077</v>
      </c>
      <c r="R32" s="21">
        <f>P32/'2021'!P32*100-100</f>
        <v>305.74587303717618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1502310</v>
      </c>
      <c r="H33" s="26">
        <f>G33/'2021'!G33*100-100</f>
        <v>259.12937464142283</v>
      </c>
      <c r="I33" s="25">
        <f>I32+I23+I14</f>
        <v>1212242</v>
      </c>
      <c r="J33" s="25">
        <f>J32+J23+J14</f>
        <v>290068</v>
      </c>
      <c r="K33" s="26">
        <f>I33/'2021'!I33*100-100</f>
        <v>233.38980393882474</v>
      </c>
      <c r="L33" s="26">
        <f>J33/'2021'!J33*100-100</f>
        <v>430.2016121661884</v>
      </c>
      <c r="M33" s="25">
        <f>M32+M23+M14</f>
        <v>3121611</v>
      </c>
      <c r="N33" s="26">
        <f>M33/'2021'!M33*100-100</f>
        <v>160.50351373071328</v>
      </c>
      <c r="O33" s="25">
        <f>O32+O23+O14</f>
        <v>2543224</v>
      </c>
      <c r="P33" s="25">
        <f>P32+P23+P14</f>
        <v>578387</v>
      </c>
      <c r="Q33" s="26">
        <f>O33/'2021'!O33*100-100</f>
        <v>141.93347082594502</v>
      </c>
      <c r="R33" s="26">
        <f>P33/'2021'!P33*100-100</f>
        <v>293.2171240932484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42" t="s">
        <v>17</v>
      </c>
      <c r="B36" s="44" t="s">
        <v>18</v>
      </c>
      <c r="C36" s="43">
        <v>78</v>
      </c>
      <c r="D36" s="43">
        <v>75</v>
      </c>
      <c r="E36" s="43">
        <v>6239</v>
      </c>
      <c r="F36" s="43">
        <v>5881</v>
      </c>
      <c r="G36" s="43">
        <v>23411</v>
      </c>
      <c r="H36" s="43">
        <v>269.89999999999998</v>
      </c>
      <c r="I36" s="43">
        <v>20632</v>
      </c>
      <c r="J36" s="43">
        <v>2779</v>
      </c>
      <c r="K36" s="43">
        <v>246.3</v>
      </c>
      <c r="L36" s="43">
        <v>649.1</v>
      </c>
      <c r="M36" s="43">
        <v>59302</v>
      </c>
      <c r="N36" s="43">
        <v>180.2</v>
      </c>
      <c r="O36" s="43">
        <v>52851</v>
      </c>
      <c r="P36" s="43">
        <v>6451</v>
      </c>
      <c r="Q36" s="43">
        <v>161.69999999999999</v>
      </c>
      <c r="R36" s="43">
        <v>565.1</v>
      </c>
      <c r="S36" s="43">
        <v>2.5</v>
      </c>
    </row>
    <row r="37" spans="1:19" s="27" customFormat="1" x14ac:dyDescent="0.25">
      <c r="A37" s="42" t="s">
        <v>19</v>
      </c>
      <c r="B37" s="44" t="s">
        <v>20</v>
      </c>
      <c r="C37" s="43">
        <v>225</v>
      </c>
      <c r="D37" s="43">
        <v>217</v>
      </c>
      <c r="E37" s="43">
        <v>19329</v>
      </c>
      <c r="F37" s="43">
        <v>18449</v>
      </c>
      <c r="G37" s="43">
        <v>94360</v>
      </c>
      <c r="H37" s="43">
        <v>441.5</v>
      </c>
      <c r="I37" s="43">
        <v>81551</v>
      </c>
      <c r="J37" s="43">
        <v>12809</v>
      </c>
      <c r="K37" s="43">
        <v>420.3</v>
      </c>
      <c r="L37" s="43">
        <v>630.70000000000005</v>
      </c>
      <c r="M37" s="43">
        <v>209497</v>
      </c>
      <c r="N37" s="43">
        <v>322.7</v>
      </c>
      <c r="O37" s="43">
        <v>179417</v>
      </c>
      <c r="P37" s="43">
        <v>30080</v>
      </c>
      <c r="Q37" s="43">
        <v>311</v>
      </c>
      <c r="R37" s="43">
        <v>409.5</v>
      </c>
      <c r="S37" s="43">
        <v>2.2000000000000002</v>
      </c>
    </row>
    <row r="38" spans="1:19" s="27" customFormat="1" x14ac:dyDescent="0.25">
      <c r="A38" s="42" t="s">
        <v>21</v>
      </c>
      <c r="B38" s="44" t="s">
        <v>22</v>
      </c>
      <c r="C38" s="43">
        <v>386</v>
      </c>
      <c r="D38" s="43">
        <v>361</v>
      </c>
      <c r="E38" s="43">
        <v>45140</v>
      </c>
      <c r="F38" s="43">
        <v>43075</v>
      </c>
      <c r="G38" s="43">
        <v>292431</v>
      </c>
      <c r="H38" s="43">
        <v>635.29999999999995</v>
      </c>
      <c r="I38" s="43">
        <v>216535</v>
      </c>
      <c r="J38" s="43">
        <v>75896</v>
      </c>
      <c r="K38" s="43">
        <v>579.20000000000005</v>
      </c>
      <c r="L38" s="43">
        <v>861.7</v>
      </c>
      <c r="M38" s="43">
        <v>566436</v>
      </c>
      <c r="N38" s="43">
        <v>417.6</v>
      </c>
      <c r="O38" s="43">
        <v>422321</v>
      </c>
      <c r="P38" s="43">
        <v>144115</v>
      </c>
      <c r="Q38" s="43">
        <v>380.6</v>
      </c>
      <c r="R38" s="43">
        <v>568.5</v>
      </c>
      <c r="S38" s="43">
        <v>1.9</v>
      </c>
    </row>
    <row r="39" spans="1:19" s="27" customFormat="1" x14ac:dyDescent="0.25">
      <c r="A39" s="42" t="s">
        <v>23</v>
      </c>
      <c r="B39" s="44" t="s">
        <v>24</v>
      </c>
      <c r="C39" s="43">
        <v>321</v>
      </c>
      <c r="D39" s="43">
        <v>299</v>
      </c>
      <c r="E39" s="43">
        <v>39284</v>
      </c>
      <c r="F39" s="43">
        <v>37104</v>
      </c>
      <c r="G39" s="43">
        <v>207481</v>
      </c>
      <c r="H39" s="43">
        <v>464.3</v>
      </c>
      <c r="I39" s="43">
        <v>151511</v>
      </c>
      <c r="J39" s="43">
        <v>55970</v>
      </c>
      <c r="K39" s="43">
        <v>402.8</v>
      </c>
      <c r="L39" s="43">
        <v>743.8</v>
      </c>
      <c r="M39" s="43">
        <v>366837</v>
      </c>
      <c r="N39" s="43">
        <v>413.8</v>
      </c>
      <c r="O39" s="43">
        <v>266354</v>
      </c>
      <c r="P39" s="43">
        <v>100483</v>
      </c>
      <c r="Q39" s="43">
        <v>358</v>
      </c>
      <c r="R39" s="43">
        <v>659.2</v>
      </c>
      <c r="S39" s="43">
        <v>1.8</v>
      </c>
    </row>
    <row r="40" spans="1:19" s="27" customFormat="1" x14ac:dyDescent="0.25">
      <c r="A40" s="42" t="s">
        <v>25</v>
      </c>
      <c r="B40" s="44" t="s">
        <v>26</v>
      </c>
      <c r="C40" s="43">
        <v>568</v>
      </c>
      <c r="D40" s="43">
        <v>548</v>
      </c>
      <c r="E40" s="43">
        <v>47263</v>
      </c>
      <c r="F40" s="43">
        <v>45329</v>
      </c>
      <c r="G40" s="43">
        <v>236672</v>
      </c>
      <c r="H40" s="43">
        <v>345</v>
      </c>
      <c r="I40" s="43">
        <v>201412</v>
      </c>
      <c r="J40" s="43">
        <v>35260</v>
      </c>
      <c r="K40" s="43">
        <v>320.39999999999998</v>
      </c>
      <c r="L40" s="43">
        <v>568.29999999999995</v>
      </c>
      <c r="M40" s="43">
        <v>492806</v>
      </c>
      <c r="N40" s="43">
        <v>174.8</v>
      </c>
      <c r="O40" s="43">
        <v>422913</v>
      </c>
      <c r="P40" s="43">
        <v>69893</v>
      </c>
      <c r="Q40" s="43">
        <v>159.6</v>
      </c>
      <c r="R40" s="43">
        <v>325.10000000000002</v>
      </c>
      <c r="S40" s="43">
        <v>2.1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854355</v>
      </c>
      <c r="H41" s="21">
        <f>G41/'2021'!G41*100-100</f>
        <v>456.66284418613736</v>
      </c>
      <c r="I41" s="20">
        <f>SUM(I36:I40)</f>
        <v>671641</v>
      </c>
      <c r="J41" s="20">
        <f>SUM(J36:J40)</f>
        <v>182714</v>
      </c>
      <c r="K41" s="21">
        <f>I41/'2021'!I41*100-100</f>
        <v>410.54784003405473</v>
      </c>
      <c r="L41" s="21">
        <f>J41/'2021'!J41*100-100</f>
        <v>733.35917901938433</v>
      </c>
      <c r="M41" s="20">
        <f>SUM(M36:M40)</f>
        <v>1694878</v>
      </c>
      <c r="N41" s="21">
        <f>M41/'2021'!M41*100-100</f>
        <v>293.33441633789744</v>
      </c>
      <c r="O41" s="20">
        <f>SUM(O36:O40)</f>
        <v>1343856</v>
      </c>
      <c r="P41" s="20">
        <f>SUM(P36:P40)</f>
        <v>351022</v>
      </c>
      <c r="Q41" s="21">
        <f>O41/'2021'!O41*100-100</f>
        <v>260.48606454035786</v>
      </c>
      <c r="R41" s="21">
        <f>P41/'2021'!P41*100-100</f>
        <v>504.06470487007402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2356665</v>
      </c>
      <c r="H42" s="26">
        <f>G42/'2021'!G42*100-100</f>
        <v>312.14992007667047</v>
      </c>
      <c r="I42" s="25">
        <f>I41+I32+I23+I14</f>
        <v>1883883</v>
      </c>
      <c r="J42" s="25">
        <f>J41+J32+J23+J14</f>
        <v>472782</v>
      </c>
      <c r="K42" s="26">
        <f>I42/'2021'!I42*100-100</f>
        <v>280.45637404980977</v>
      </c>
      <c r="L42" s="26">
        <f>J42/'2021'!J42*100-100</f>
        <v>516.93504188741292</v>
      </c>
      <c r="M42" s="25">
        <f>M41+M32+M23+M14</f>
        <v>4816489</v>
      </c>
      <c r="N42" s="26">
        <f>M42/'2021'!M42*100-100</f>
        <v>195.63540120022174</v>
      </c>
      <c r="O42" s="25">
        <f t="shared" ref="O42:P42" si="0">O41+O32+O23+O14</f>
        <v>3887080</v>
      </c>
      <c r="P42" s="25">
        <f t="shared" si="0"/>
        <v>929409</v>
      </c>
      <c r="Q42" s="26">
        <f>O42/'2021'!O42*100-100</f>
        <v>172.96948450770293</v>
      </c>
      <c r="R42" s="26">
        <f>P42/'2021'!P42*100-100</f>
        <v>352.92615533062701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45" t="s">
        <v>17</v>
      </c>
      <c r="B45" s="47" t="s">
        <v>18</v>
      </c>
      <c r="C45" s="46">
        <v>77</v>
      </c>
      <c r="D45" s="46">
        <v>74</v>
      </c>
      <c r="E45" s="46">
        <v>6228</v>
      </c>
      <c r="F45" s="46">
        <v>5899</v>
      </c>
      <c r="G45" s="46">
        <v>32311</v>
      </c>
      <c r="H45" s="46">
        <v>382</v>
      </c>
      <c r="I45" s="46">
        <v>28079</v>
      </c>
      <c r="J45" s="46">
        <v>4232</v>
      </c>
      <c r="K45" s="46">
        <v>353.1</v>
      </c>
      <c r="L45" s="46">
        <v>736.4</v>
      </c>
      <c r="M45" s="46">
        <v>77715</v>
      </c>
      <c r="N45" s="46">
        <v>254.6</v>
      </c>
      <c r="O45" s="46">
        <v>68446</v>
      </c>
      <c r="P45" s="46">
        <v>9269</v>
      </c>
      <c r="Q45" s="46">
        <v>230</v>
      </c>
      <c r="R45" s="46">
        <v>690.9</v>
      </c>
      <c r="S45" s="46">
        <v>2.4</v>
      </c>
    </row>
    <row r="46" spans="1:19" s="27" customFormat="1" x14ac:dyDescent="0.25">
      <c r="A46" s="45" t="s">
        <v>19</v>
      </c>
      <c r="B46" s="47" t="s">
        <v>20</v>
      </c>
      <c r="C46" s="46">
        <v>225</v>
      </c>
      <c r="D46" s="46">
        <v>217</v>
      </c>
      <c r="E46" s="46">
        <v>19340</v>
      </c>
      <c r="F46" s="46">
        <v>18609</v>
      </c>
      <c r="G46" s="46">
        <v>126073</v>
      </c>
      <c r="H46" s="46">
        <v>418.4</v>
      </c>
      <c r="I46" s="46">
        <v>107952</v>
      </c>
      <c r="J46" s="46">
        <v>18121</v>
      </c>
      <c r="K46" s="46">
        <v>383.3</v>
      </c>
      <c r="L46" s="46">
        <v>813.8</v>
      </c>
      <c r="M46" s="46">
        <v>262352</v>
      </c>
      <c r="N46" s="46">
        <v>320.3</v>
      </c>
      <c r="O46" s="46">
        <v>221559</v>
      </c>
      <c r="P46" s="46">
        <v>40793</v>
      </c>
      <c r="Q46" s="46">
        <v>298.8</v>
      </c>
      <c r="R46" s="46">
        <v>494.5</v>
      </c>
      <c r="S46" s="46">
        <v>2.1</v>
      </c>
    </row>
    <row r="47" spans="1:19" s="27" customFormat="1" x14ac:dyDescent="0.25">
      <c r="A47" s="45" t="s">
        <v>21</v>
      </c>
      <c r="B47" s="47" t="s">
        <v>22</v>
      </c>
      <c r="C47" s="46">
        <v>386</v>
      </c>
      <c r="D47" s="46">
        <v>363</v>
      </c>
      <c r="E47" s="46">
        <v>45164</v>
      </c>
      <c r="F47" s="46">
        <v>43089</v>
      </c>
      <c r="G47" s="46">
        <v>355113</v>
      </c>
      <c r="H47" s="46">
        <v>641.9</v>
      </c>
      <c r="I47" s="46">
        <v>262158</v>
      </c>
      <c r="J47" s="46">
        <v>92955</v>
      </c>
      <c r="K47" s="46">
        <v>588.5</v>
      </c>
      <c r="L47" s="46">
        <v>849.2</v>
      </c>
      <c r="M47" s="46">
        <v>655826</v>
      </c>
      <c r="N47" s="46">
        <v>420.1</v>
      </c>
      <c r="O47" s="46">
        <v>484000</v>
      </c>
      <c r="P47" s="46">
        <v>171826</v>
      </c>
      <c r="Q47" s="46">
        <v>385.6</v>
      </c>
      <c r="R47" s="46">
        <v>550.29999999999995</v>
      </c>
      <c r="S47" s="46">
        <v>1.8</v>
      </c>
    </row>
    <row r="48" spans="1:19" s="27" customFormat="1" x14ac:dyDescent="0.25">
      <c r="A48" s="45" t="s">
        <v>23</v>
      </c>
      <c r="B48" s="47" t="s">
        <v>24</v>
      </c>
      <c r="C48" s="46">
        <v>324</v>
      </c>
      <c r="D48" s="46">
        <v>304</v>
      </c>
      <c r="E48" s="46">
        <v>40429</v>
      </c>
      <c r="F48" s="46">
        <v>38729</v>
      </c>
      <c r="G48" s="46">
        <v>295944</v>
      </c>
      <c r="H48" s="46">
        <v>516.4</v>
      </c>
      <c r="I48" s="46">
        <v>215336</v>
      </c>
      <c r="J48" s="46">
        <v>80608</v>
      </c>
      <c r="K48" s="46">
        <v>440.4</v>
      </c>
      <c r="L48" s="46">
        <v>888.1</v>
      </c>
      <c r="M48" s="46">
        <v>511248</v>
      </c>
      <c r="N48" s="46">
        <v>500.6</v>
      </c>
      <c r="O48" s="46">
        <v>359761</v>
      </c>
      <c r="P48" s="46">
        <v>151487</v>
      </c>
      <c r="Q48" s="46">
        <v>413.9</v>
      </c>
      <c r="R48" s="46">
        <v>901.8</v>
      </c>
      <c r="S48" s="46">
        <v>1.7</v>
      </c>
    </row>
    <row r="49" spans="1:19" s="27" customFormat="1" x14ac:dyDescent="0.25">
      <c r="A49" s="45" t="s">
        <v>25</v>
      </c>
      <c r="B49" s="47" t="s">
        <v>26</v>
      </c>
      <c r="C49" s="46">
        <v>572</v>
      </c>
      <c r="D49" s="46">
        <v>553</v>
      </c>
      <c r="E49" s="46">
        <v>47571</v>
      </c>
      <c r="F49" s="46">
        <v>45571</v>
      </c>
      <c r="G49" s="46">
        <v>296391</v>
      </c>
      <c r="H49" s="46">
        <v>367.6</v>
      </c>
      <c r="I49" s="46">
        <v>256065</v>
      </c>
      <c r="J49" s="46">
        <v>40326</v>
      </c>
      <c r="K49" s="46">
        <v>349</v>
      </c>
      <c r="L49" s="46">
        <v>534.5</v>
      </c>
      <c r="M49" s="46">
        <v>587540</v>
      </c>
      <c r="N49" s="46">
        <v>201.4</v>
      </c>
      <c r="O49" s="46">
        <v>508140</v>
      </c>
      <c r="P49" s="46">
        <v>79400</v>
      </c>
      <c r="Q49" s="46">
        <v>185.2</v>
      </c>
      <c r="R49" s="46">
        <v>373.2</v>
      </c>
      <c r="S49" s="46">
        <v>2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1105832</v>
      </c>
      <c r="H50" s="21">
        <f>G50/'2021'!G50*100-100</f>
        <v>481.15123263770283</v>
      </c>
      <c r="I50" s="20">
        <f>SUM(I45:I49)</f>
        <v>869590</v>
      </c>
      <c r="J50" s="20">
        <f>SUM(J45:J49)</f>
        <v>236242</v>
      </c>
      <c r="K50" s="21">
        <f>I50/'2021'!I50*100-100</f>
        <v>431.9016190889796</v>
      </c>
      <c r="L50" s="21">
        <f>J50/'2021'!J50*100-100</f>
        <v>781.63158680400056</v>
      </c>
      <c r="M50" s="20">
        <f>SUM(M45:M49)</f>
        <v>2094681</v>
      </c>
      <c r="N50" s="21">
        <f>M50/'2021'!M50*100-100</f>
        <v>327.03796425790085</v>
      </c>
      <c r="O50" s="20">
        <f>SUM(O45:O49)</f>
        <v>1641906</v>
      </c>
      <c r="P50" s="20">
        <f>SUM(P45:P49)</f>
        <v>452775</v>
      </c>
      <c r="Q50" s="21">
        <f>O50/'2021'!O50*100-100</f>
        <v>287.09681982464122</v>
      </c>
      <c r="R50" s="21">
        <f>P50/'2021'!P50*100-100</f>
        <v>582.35249792781246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3462497</v>
      </c>
      <c r="H51" s="26">
        <f>G51/'2021'!G51*100-100</f>
        <v>354.34763496268766</v>
      </c>
      <c r="I51" s="25">
        <f>I50+I41+I32+I23+I14</f>
        <v>2753473</v>
      </c>
      <c r="J51" s="25">
        <f>J50+J41+J32+J23+J14</f>
        <v>709024</v>
      </c>
      <c r="K51" s="26">
        <f>I51/'2021'!I51*100-100</f>
        <v>318.04734221917226</v>
      </c>
      <c r="L51" s="26">
        <f>J51/'2021'!J51*100-100</f>
        <v>585.51097360533686</v>
      </c>
      <c r="M51" s="25">
        <f>M50+M41+M32+M23+M14</f>
        <v>6911170</v>
      </c>
      <c r="N51" s="26">
        <f>M51/'2021'!M51*100-100</f>
        <v>226.0427237083511</v>
      </c>
      <c r="O51" s="25">
        <f>O50+O41+O32+O23+O14</f>
        <v>5528986</v>
      </c>
      <c r="P51" s="25">
        <f>P50+P41+P32+P23+P14</f>
        <v>1382184</v>
      </c>
      <c r="Q51" s="26">
        <f>O51/'2021'!O51*100-100</f>
        <v>199.16213828154213</v>
      </c>
      <c r="R51" s="26">
        <f>P51/'2021'!P51*100-100</f>
        <v>408.98672833596015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48" t="s">
        <v>17</v>
      </c>
      <c r="B54" s="50" t="s">
        <v>18</v>
      </c>
      <c r="C54" s="49">
        <v>76</v>
      </c>
      <c r="D54" s="49">
        <v>74</v>
      </c>
      <c r="E54" s="49">
        <v>6197</v>
      </c>
      <c r="F54" s="49">
        <v>5841</v>
      </c>
      <c r="G54" s="49">
        <v>31587</v>
      </c>
      <c r="H54" s="49">
        <v>199.6</v>
      </c>
      <c r="I54" s="49">
        <v>26707</v>
      </c>
      <c r="J54" s="49">
        <v>4880</v>
      </c>
      <c r="K54" s="49">
        <v>174.7</v>
      </c>
      <c r="L54" s="49">
        <v>495.8</v>
      </c>
      <c r="M54" s="49">
        <v>74563</v>
      </c>
      <c r="N54" s="49">
        <v>159.6</v>
      </c>
      <c r="O54" s="49">
        <v>64128</v>
      </c>
      <c r="P54" s="49">
        <v>10435</v>
      </c>
      <c r="Q54" s="49">
        <v>137.19999999999999</v>
      </c>
      <c r="R54" s="49">
        <v>517.5</v>
      </c>
      <c r="S54" s="49">
        <v>2.4</v>
      </c>
    </row>
    <row r="55" spans="1:19" s="27" customFormat="1" x14ac:dyDescent="0.25">
      <c r="A55" s="48" t="s">
        <v>19</v>
      </c>
      <c r="B55" s="50" t="s">
        <v>20</v>
      </c>
      <c r="C55" s="49">
        <v>225</v>
      </c>
      <c r="D55" s="49">
        <v>218</v>
      </c>
      <c r="E55" s="49">
        <v>19224</v>
      </c>
      <c r="F55" s="49">
        <v>18493</v>
      </c>
      <c r="G55" s="49">
        <v>130867</v>
      </c>
      <c r="H55" s="49">
        <v>175.6</v>
      </c>
      <c r="I55" s="49">
        <v>109869</v>
      </c>
      <c r="J55" s="49">
        <v>20998</v>
      </c>
      <c r="K55" s="49">
        <v>153.5</v>
      </c>
      <c r="L55" s="49">
        <v>406</v>
      </c>
      <c r="M55" s="49">
        <v>278045</v>
      </c>
      <c r="N55" s="49">
        <v>170.5</v>
      </c>
      <c r="O55" s="49">
        <v>225239</v>
      </c>
      <c r="P55" s="49">
        <v>52806</v>
      </c>
      <c r="Q55" s="49">
        <v>144.6</v>
      </c>
      <c r="R55" s="49">
        <v>393.8</v>
      </c>
      <c r="S55" s="49">
        <v>2.1</v>
      </c>
    </row>
    <row r="56" spans="1:19" s="27" customFormat="1" x14ac:dyDescent="0.25">
      <c r="A56" s="48" t="s">
        <v>21</v>
      </c>
      <c r="B56" s="50" t="s">
        <v>22</v>
      </c>
      <c r="C56" s="49">
        <v>386</v>
      </c>
      <c r="D56" s="49">
        <v>365</v>
      </c>
      <c r="E56" s="49">
        <v>45145</v>
      </c>
      <c r="F56" s="49">
        <v>43104</v>
      </c>
      <c r="G56" s="49">
        <v>363868</v>
      </c>
      <c r="H56" s="49">
        <v>242.6</v>
      </c>
      <c r="I56" s="49">
        <v>268387</v>
      </c>
      <c r="J56" s="49">
        <v>95481</v>
      </c>
      <c r="K56" s="49">
        <v>203.7</v>
      </c>
      <c r="L56" s="49">
        <v>435.6</v>
      </c>
      <c r="M56" s="49">
        <v>676829</v>
      </c>
      <c r="N56" s="49">
        <v>200</v>
      </c>
      <c r="O56" s="49">
        <v>500915</v>
      </c>
      <c r="P56" s="49">
        <v>175914</v>
      </c>
      <c r="Q56" s="49">
        <v>168.3</v>
      </c>
      <c r="R56" s="49">
        <v>352</v>
      </c>
      <c r="S56" s="49">
        <v>1.9</v>
      </c>
    </row>
    <row r="57" spans="1:19" s="27" customFormat="1" x14ac:dyDescent="0.25">
      <c r="A57" s="48" t="s">
        <v>23</v>
      </c>
      <c r="B57" s="50" t="s">
        <v>24</v>
      </c>
      <c r="C57" s="49">
        <v>325</v>
      </c>
      <c r="D57" s="49">
        <v>305</v>
      </c>
      <c r="E57" s="49">
        <v>41694</v>
      </c>
      <c r="F57" s="49">
        <v>40015</v>
      </c>
      <c r="G57" s="49">
        <v>297011</v>
      </c>
      <c r="H57" s="49">
        <v>260.2</v>
      </c>
      <c r="I57" s="49">
        <v>223310</v>
      </c>
      <c r="J57" s="49">
        <v>73701</v>
      </c>
      <c r="K57" s="49">
        <v>226.1</v>
      </c>
      <c r="L57" s="49">
        <v>427.6</v>
      </c>
      <c r="M57" s="49">
        <v>521564</v>
      </c>
      <c r="N57" s="49">
        <v>266.8</v>
      </c>
      <c r="O57" s="49">
        <v>379088</v>
      </c>
      <c r="P57" s="49">
        <v>142476</v>
      </c>
      <c r="Q57" s="49">
        <v>223.5</v>
      </c>
      <c r="R57" s="49">
        <v>469.1</v>
      </c>
      <c r="S57" s="49">
        <v>1.8</v>
      </c>
    </row>
    <row r="58" spans="1:19" s="27" customFormat="1" x14ac:dyDescent="0.25">
      <c r="A58" s="48" t="s">
        <v>25</v>
      </c>
      <c r="B58" s="50" t="s">
        <v>26</v>
      </c>
      <c r="C58" s="49">
        <v>572</v>
      </c>
      <c r="D58" s="49">
        <v>556</v>
      </c>
      <c r="E58" s="49">
        <v>47900</v>
      </c>
      <c r="F58" s="49">
        <v>46181</v>
      </c>
      <c r="G58" s="49">
        <v>293667</v>
      </c>
      <c r="H58" s="49">
        <v>152.19999999999999</v>
      </c>
      <c r="I58" s="49">
        <v>253315</v>
      </c>
      <c r="J58" s="49">
        <v>40352</v>
      </c>
      <c r="K58" s="49">
        <v>142.6</v>
      </c>
      <c r="L58" s="49">
        <v>235.8</v>
      </c>
      <c r="M58" s="49">
        <v>587115</v>
      </c>
      <c r="N58" s="49">
        <v>97</v>
      </c>
      <c r="O58" s="49">
        <v>508065</v>
      </c>
      <c r="P58" s="49">
        <v>79050</v>
      </c>
      <c r="Q58" s="49">
        <v>88.1</v>
      </c>
      <c r="R58" s="49">
        <v>183.9</v>
      </c>
      <c r="S58" s="49">
        <v>2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1117000</v>
      </c>
      <c r="H59" s="21">
        <f>G59/'2021'!G59*100-100</f>
        <v>207.5965610869697</v>
      </c>
      <c r="I59" s="20">
        <f>SUM(I54:I58)</f>
        <v>881588</v>
      </c>
      <c r="J59" s="20">
        <f>SUM(J54:J58)</f>
        <v>235412</v>
      </c>
      <c r="K59" s="21">
        <f>I59/'2021'!I59*100-100</f>
        <v>180.44344769448554</v>
      </c>
      <c r="L59" s="21">
        <f>J59/'2021'!J59*100-100</f>
        <v>382.56974765799561</v>
      </c>
      <c r="M59" s="20">
        <f>SUM(M54:M58)</f>
        <v>2138116</v>
      </c>
      <c r="N59" s="21">
        <f>M59/'2021'!M59*100-100</f>
        <v>168.16150021823</v>
      </c>
      <c r="O59" s="20">
        <f>SUM(O54:O58)</f>
        <v>1677435</v>
      </c>
      <c r="P59" s="20">
        <f>SUM(P54:P58)</f>
        <v>460681</v>
      </c>
      <c r="Q59" s="21">
        <f>O59/'2021'!O59*100-100</f>
        <v>142.00312776817583</v>
      </c>
      <c r="R59" s="21">
        <f>P59/'2021'!P59*100-100</f>
        <v>342.20564802549484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4579497</v>
      </c>
      <c r="H60" s="26">
        <f>G60/'2021'!G60*100-100</f>
        <v>306.98717316362416</v>
      </c>
      <c r="I60" s="25">
        <f>I59+I50+I41+I32+I23+I14</f>
        <v>3635061</v>
      </c>
      <c r="J60" s="25">
        <f>J59+J50+J41+J32+J23+J14</f>
        <v>944436</v>
      </c>
      <c r="K60" s="26">
        <f>I60/'2021'!I60*100-100</f>
        <v>273.59081033416032</v>
      </c>
      <c r="L60" s="26">
        <f>J60/'2021'!J60*100-100</f>
        <v>520.4699992773285</v>
      </c>
      <c r="M60" s="25">
        <f>M59+M50+M41+M32+M23+M14</f>
        <v>9049286</v>
      </c>
      <c r="N60" s="26">
        <f>M60/'2021'!M60*100-100</f>
        <v>210.22184497488377</v>
      </c>
      <c r="O60" s="25">
        <f>O59+O50+O41+O32+O23+O14</f>
        <v>7206421</v>
      </c>
      <c r="P60" s="25">
        <f>P59+P50+P41+P32+P23+P14</f>
        <v>1842865</v>
      </c>
      <c r="Q60" s="26">
        <f>O60/'2021'!O60*100-100</f>
        <v>183.57189205694874</v>
      </c>
      <c r="R60" s="26">
        <f>P60/'2021'!P60*100-100</f>
        <v>390.4706521102695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51" t="s">
        <v>17</v>
      </c>
      <c r="B63" s="53" t="s">
        <v>18</v>
      </c>
      <c r="C63" s="52">
        <v>76</v>
      </c>
      <c r="D63" s="52">
        <v>74</v>
      </c>
      <c r="E63" s="52">
        <v>6194</v>
      </c>
      <c r="F63" s="52">
        <v>5837</v>
      </c>
      <c r="G63" s="52">
        <v>26362</v>
      </c>
      <c r="H63" s="52">
        <v>64.7</v>
      </c>
      <c r="I63" s="52">
        <v>21079</v>
      </c>
      <c r="J63" s="52">
        <v>5283</v>
      </c>
      <c r="K63" s="52">
        <v>52</v>
      </c>
      <c r="L63" s="52">
        <v>147.1</v>
      </c>
      <c r="M63" s="52">
        <v>58979</v>
      </c>
      <c r="N63" s="52">
        <v>47.4</v>
      </c>
      <c r="O63" s="52">
        <v>47909</v>
      </c>
      <c r="P63" s="52">
        <v>11070</v>
      </c>
      <c r="Q63" s="52">
        <v>34.299999999999997</v>
      </c>
      <c r="R63" s="52">
        <v>154.1</v>
      </c>
      <c r="S63" s="52">
        <v>2.2000000000000002</v>
      </c>
    </row>
    <row r="64" spans="1:19" s="27" customFormat="1" x14ac:dyDescent="0.25">
      <c r="A64" s="51" t="s">
        <v>19</v>
      </c>
      <c r="B64" s="53" t="s">
        <v>20</v>
      </c>
      <c r="C64" s="52">
        <v>223</v>
      </c>
      <c r="D64" s="52">
        <v>216</v>
      </c>
      <c r="E64" s="52">
        <v>19189</v>
      </c>
      <c r="F64" s="52">
        <v>18397</v>
      </c>
      <c r="G64" s="52">
        <v>108506</v>
      </c>
      <c r="H64" s="52">
        <v>41.3</v>
      </c>
      <c r="I64" s="52">
        <v>86564</v>
      </c>
      <c r="J64" s="52">
        <v>21942</v>
      </c>
      <c r="K64" s="52">
        <v>28.1</v>
      </c>
      <c r="L64" s="52">
        <v>138.6</v>
      </c>
      <c r="M64" s="52">
        <v>244413</v>
      </c>
      <c r="N64" s="52">
        <v>37.9</v>
      </c>
      <c r="O64" s="52">
        <v>194701</v>
      </c>
      <c r="P64" s="52">
        <v>49712</v>
      </c>
      <c r="Q64" s="52">
        <v>26.6</v>
      </c>
      <c r="R64" s="52">
        <v>112.7</v>
      </c>
      <c r="S64" s="52">
        <v>2.2999999999999998</v>
      </c>
    </row>
    <row r="65" spans="1:19" s="27" customFormat="1" x14ac:dyDescent="0.25">
      <c r="A65" s="51" t="s">
        <v>21</v>
      </c>
      <c r="B65" s="53" t="s">
        <v>22</v>
      </c>
      <c r="C65" s="52">
        <v>386</v>
      </c>
      <c r="D65" s="52">
        <v>369</v>
      </c>
      <c r="E65" s="52">
        <v>45158</v>
      </c>
      <c r="F65" s="52">
        <v>43154</v>
      </c>
      <c r="G65" s="52">
        <v>344057</v>
      </c>
      <c r="H65" s="52">
        <v>78.7</v>
      </c>
      <c r="I65" s="52">
        <v>238850</v>
      </c>
      <c r="J65" s="52">
        <v>105207</v>
      </c>
      <c r="K65" s="52">
        <v>52.6</v>
      </c>
      <c r="L65" s="52">
        <v>192.8</v>
      </c>
      <c r="M65" s="52">
        <v>664175</v>
      </c>
      <c r="N65" s="52">
        <v>77.599999999999994</v>
      </c>
      <c r="O65" s="52">
        <v>467487</v>
      </c>
      <c r="P65" s="52">
        <v>196688</v>
      </c>
      <c r="Q65" s="52">
        <v>54.9</v>
      </c>
      <c r="R65" s="52">
        <v>172.1</v>
      </c>
      <c r="S65" s="52">
        <v>1.9</v>
      </c>
    </row>
    <row r="66" spans="1:19" s="27" customFormat="1" x14ac:dyDescent="0.25">
      <c r="A66" s="51" t="s">
        <v>23</v>
      </c>
      <c r="B66" s="53" t="s">
        <v>24</v>
      </c>
      <c r="C66" s="52">
        <v>321</v>
      </c>
      <c r="D66" s="52">
        <v>306</v>
      </c>
      <c r="E66" s="52">
        <v>41395</v>
      </c>
      <c r="F66" s="52">
        <v>40062</v>
      </c>
      <c r="G66" s="52">
        <v>255087</v>
      </c>
      <c r="H66" s="52">
        <v>95</v>
      </c>
      <c r="I66" s="52">
        <v>183550</v>
      </c>
      <c r="J66" s="52">
        <v>71537</v>
      </c>
      <c r="K66" s="52">
        <v>76.900000000000006</v>
      </c>
      <c r="L66" s="52">
        <v>164.2</v>
      </c>
      <c r="M66" s="52">
        <v>452721</v>
      </c>
      <c r="N66" s="52">
        <v>96.8</v>
      </c>
      <c r="O66" s="52">
        <v>319070</v>
      </c>
      <c r="P66" s="52">
        <v>133651</v>
      </c>
      <c r="Q66" s="52">
        <v>76.2</v>
      </c>
      <c r="R66" s="52">
        <v>172.8</v>
      </c>
      <c r="S66" s="52">
        <v>1.8</v>
      </c>
    </row>
    <row r="67" spans="1:19" s="27" customFormat="1" x14ac:dyDescent="0.25">
      <c r="A67" s="51" t="s">
        <v>25</v>
      </c>
      <c r="B67" s="53" t="s">
        <v>26</v>
      </c>
      <c r="C67" s="52">
        <v>575</v>
      </c>
      <c r="D67" s="52">
        <v>557</v>
      </c>
      <c r="E67" s="52">
        <v>48578</v>
      </c>
      <c r="F67" s="52">
        <v>46348</v>
      </c>
      <c r="G67" s="52">
        <v>281247</v>
      </c>
      <c r="H67" s="52">
        <v>75.400000000000006</v>
      </c>
      <c r="I67" s="52">
        <v>235297</v>
      </c>
      <c r="J67" s="52">
        <v>45950</v>
      </c>
      <c r="K67" s="52">
        <v>68.599999999999994</v>
      </c>
      <c r="L67" s="52">
        <v>121.2</v>
      </c>
      <c r="M67" s="52">
        <v>559968</v>
      </c>
      <c r="N67" s="52">
        <v>45.3</v>
      </c>
      <c r="O67" s="52">
        <v>473870</v>
      </c>
      <c r="P67" s="52">
        <v>86098</v>
      </c>
      <c r="Q67" s="52">
        <v>40</v>
      </c>
      <c r="R67" s="52">
        <v>83.6</v>
      </c>
      <c r="S67" s="52">
        <v>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1015259</v>
      </c>
      <c r="H68" s="21">
        <f>G68/'2021'!G68*100-100</f>
        <v>76.121730652802569</v>
      </c>
      <c r="I68" s="20">
        <f>SUM(I63:I67)</f>
        <v>765340</v>
      </c>
      <c r="J68" s="20">
        <f>SUM(J63:J67)</f>
        <v>249919</v>
      </c>
      <c r="K68" s="21">
        <f>I68/'2021'!I68*100-100</f>
        <v>59.001622550333337</v>
      </c>
      <c r="L68" s="21">
        <f>J68/'2021'!J68*100-100</f>
        <v>162.76284801076628</v>
      </c>
      <c r="M68" s="20">
        <f>SUM(M63:M67)</f>
        <v>1980256</v>
      </c>
      <c r="N68" s="21">
        <f>M68/'2021'!M68*100-100</f>
        <v>64.118136522007205</v>
      </c>
      <c r="O68" s="20">
        <f>SUM(O63:O67)</f>
        <v>1503037</v>
      </c>
      <c r="P68" s="20">
        <f>SUM(P63:P67)</f>
        <v>477219</v>
      </c>
      <c r="Q68" s="21">
        <f>O68/'2021'!O68*100-100</f>
        <v>48.710710865211865</v>
      </c>
      <c r="R68" s="21">
        <f>P68/'2021'!P68*100-100</f>
        <v>143.61331754231924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5594756</v>
      </c>
      <c r="H69" s="26">
        <f>G69/'2021'!G69*100-100</f>
        <v>228.77992938709696</v>
      </c>
      <c r="I69" s="25">
        <f>I68+I59+I50+I41+I32+I23+I14</f>
        <v>4400401</v>
      </c>
      <c r="J69" s="25">
        <f>J68+J59+J50+J41+J32+J23+J14</f>
        <v>1194355</v>
      </c>
      <c r="K69" s="26">
        <f>I69/'2021'!I69*100-100</f>
        <v>202.56885048753838</v>
      </c>
      <c r="L69" s="26">
        <f>J69/'2021'!J69*100-100</f>
        <v>382.90912766602645</v>
      </c>
      <c r="M69" s="25">
        <f>M68+M59+M50+M41+M32+M23+M14</f>
        <v>11029542</v>
      </c>
      <c r="N69" s="26">
        <f>M69/'2021'!M69*100-100</f>
        <v>167.47095588582999</v>
      </c>
      <c r="O69" s="25">
        <f>O68+O59+O50+O41+O32+O23+O14</f>
        <v>8709458</v>
      </c>
      <c r="P69" s="25">
        <f>P68+P59+P50+P41+P32+P23+P14</f>
        <v>2320084</v>
      </c>
      <c r="Q69" s="26">
        <f>O69/'2021'!O69*100-100</f>
        <v>145.19766949182363</v>
      </c>
      <c r="R69" s="26">
        <f>P69/'2021'!P69*100-100</f>
        <v>305.87447037048702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54" t="s">
        <v>17</v>
      </c>
      <c r="B72" s="56" t="s">
        <v>18</v>
      </c>
      <c r="C72" s="55">
        <v>76</v>
      </c>
      <c r="D72" s="55">
        <v>73</v>
      </c>
      <c r="E72" s="55">
        <v>6196</v>
      </c>
      <c r="F72" s="55">
        <v>5637</v>
      </c>
      <c r="G72" s="55">
        <v>30351</v>
      </c>
      <c r="H72" s="55">
        <v>41.3</v>
      </c>
      <c r="I72" s="55">
        <v>25014</v>
      </c>
      <c r="J72" s="55">
        <v>5337</v>
      </c>
      <c r="K72" s="55">
        <v>33.5</v>
      </c>
      <c r="L72" s="55">
        <v>94.6</v>
      </c>
      <c r="M72" s="55">
        <v>65967</v>
      </c>
      <c r="N72" s="55">
        <v>28.4</v>
      </c>
      <c r="O72" s="55">
        <v>55029</v>
      </c>
      <c r="P72" s="55">
        <v>10938</v>
      </c>
      <c r="Q72" s="55">
        <v>21.1</v>
      </c>
      <c r="R72" s="55">
        <v>83.9</v>
      </c>
      <c r="S72" s="55">
        <v>2.2000000000000002</v>
      </c>
    </row>
    <row r="73" spans="1:19" s="27" customFormat="1" x14ac:dyDescent="0.25">
      <c r="A73" s="54" t="s">
        <v>19</v>
      </c>
      <c r="B73" s="56" t="s">
        <v>20</v>
      </c>
      <c r="C73" s="55">
        <v>223</v>
      </c>
      <c r="D73" s="55">
        <v>215</v>
      </c>
      <c r="E73" s="55">
        <v>19158</v>
      </c>
      <c r="F73" s="55">
        <v>18418</v>
      </c>
      <c r="G73" s="55">
        <v>133026</v>
      </c>
      <c r="H73" s="55">
        <v>32.9</v>
      </c>
      <c r="I73" s="55">
        <v>109652</v>
      </c>
      <c r="J73" s="55">
        <v>23374</v>
      </c>
      <c r="K73" s="55">
        <v>25.3</v>
      </c>
      <c r="L73" s="55">
        <v>85.5</v>
      </c>
      <c r="M73" s="55">
        <v>285541</v>
      </c>
      <c r="N73" s="55">
        <v>22.8</v>
      </c>
      <c r="O73" s="55">
        <v>233239</v>
      </c>
      <c r="P73" s="55">
        <v>52302</v>
      </c>
      <c r="Q73" s="55">
        <v>15</v>
      </c>
      <c r="R73" s="55">
        <v>76.3</v>
      </c>
      <c r="S73" s="55">
        <v>2.1</v>
      </c>
    </row>
    <row r="74" spans="1:19" s="27" customFormat="1" x14ac:dyDescent="0.25">
      <c r="A74" s="54" t="s">
        <v>21</v>
      </c>
      <c r="B74" s="56" t="s">
        <v>22</v>
      </c>
      <c r="C74" s="55">
        <v>386</v>
      </c>
      <c r="D74" s="55">
        <v>368</v>
      </c>
      <c r="E74" s="55">
        <v>45175</v>
      </c>
      <c r="F74" s="55">
        <v>43145</v>
      </c>
      <c r="G74" s="55">
        <v>367986</v>
      </c>
      <c r="H74" s="55">
        <v>38.700000000000003</v>
      </c>
      <c r="I74" s="55">
        <v>253031</v>
      </c>
      <c r="J74" s="55">
        <v>114955</v>
      </c>
      <c r="K74" s="55">
        <v>17.2</v>
      </c>
      <c r="L74" s="55">
        <v>132.80000000000001</v>
      </c>
      <c r="M74" s="55">
        <v>710332</v>
      </c>
      <c r="N74" s="55">
        <v>38.9</v>
      </c>
      <c r="O74" s="55">
        <v>491917</v>
      </c>
      <c r="P74" s="55">
        <v>218415</v>
      </c>
      <c r="Q74" s="55">
        <v>18</v>
      </c>
      <c r="R74" s="55">
        <v>131.5</v>
      </c>
      <c r="S74" s="55">
        <v>1.9</v>
      </c>
    </row>
    <row r="75" spans="1:19" s="27" customFormat="1" x14ac:dyDescent="0.25">
      <c r="A75" s="54" t="s">
        <v>23</v>
      </c>
      <c r="B75" s="56" t="s">
        <v>24</v>
      </c>
      <c r="C75" s="55">
        <v>319</v>
      </c>
      <c r="D75" s="55">
        <v>303</v>
      </c>
      <c r="E75" s="55">
        <v>41373</v>
      </c>
      <c r="F75" s="55">
        <v>39768</v>
      </c>
      <c r="G75" s="55">
        <v>280328</v>
      </c>
      <c r="H75" s="55">
        <v>60.5</v>
      </c>
      <c r="I75" s="55">
        <v>202391</v>
      </c>
      <c r="J75" s="55">
        <v>77937</v>
      </c>
      <c r="K75" s="55">
        <v>45.5</v>
      </c>
      <c r="L75" s="55">
        <v>119.3</v>
      </c>
      <c r="M75" s="55">
        <v>505468</v>
      </c>
      <c r="N75" s="55">
        <v>63.4</v>
      </c>
      <c r="O75" s="55">
        <v>354625</v>
      </c>
      <c r="P75" s="55">
        <v>150843</v>
      </c>
      <c r="Q75" s="55">
        <v>47.1</v>
      </c>
      <c r="R75" s="55">
        <v>120.9</v>
      </c>
      <c r="S75" s="55">
        <v>1.8</v>
      </c>
    </row>
    <row r="76" spans="1:19" s="27" customFormat="1" x14ac:dyDescent="0.25">
      <c r="A76" s="54" t="s">
        <v>25</v>
      </c>
      <c r="B76" s="56" t="s">
        <v>26</v>
      </c>
      <c r="C76" s="55">
        <v>573</v>
      </c>
      <c r="D76" s="55">
        <v>557</v>
      </c>
      <c r="E76" s="55">
        <v>48487</v>
      </c>
      <c r="F76" s="55">
        <v>46449</v>
      </c>
      <c r="G76" s="55">
        <v>320141</v>
      </c>
      <c r="H76" s="55">
        <v>44</v>
      </c>
      <c r="I76" s="55">
        <v>269069</v>
      </c>
      <c r="J76" s="55">
        <v>51072</v>
      </c>
      <c r="K76" s="55">
        <v>39.1</v>
      </c>
      <c r="L76" s="55">
        <v>76.599999999999994</v>
      </c>
      <c r="M76" s="55">
        <v>634755</v>
      </c>
      <c r="N76" s="55">
        <v>32.200000000000003</v>
      </c>
      <c r="O76" s="55">
        <v>537868</v>
      </c>
      <c r="P76" s="55">
        <v>96887</v>
      </c>
      <c r="Q76" s="55">
        <v>27.8</v>
      </c>
      <c r="R76" s="55">
        <v>63.2</v>
      </c>
      <c r="S76" s="55">
        <v>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1131832</v>
      </c>
      <c r="H77" s="21">
        <f>G77/'2021'!G77*100-100</f>
        <v>44.374797500873797</v>
      </c>
      <c r="I77" s="20">
        <f>SUM(I72:I76)</f>
        <v>859157</v>
      </c>
      <c r="J77" s="20">
        <f>SUM(J72:J76)</f>
        <v>272675</v>
      </c>
      <c r="K77" s="21">
        <f>I77/'2021'!I77*100-100</f>
        <v>31.217688394320334</v>
      </c>
      <c r="L77" s="21">
        <f>J77/'2021'!J77*100-100</f>
        <v>111.05366223673926</v>
      </c>
      <c r="M77" s="20">
        <f>SUM(M72:M76)</f>
        <v>2202063</v>
      </c>
      <c r="N77" s="21">
        <f>M77/'2021'!M77*100-100</f>
        <v>38.960702129029102</v>
      </c>
      <c r="O77" s="20">
        <f>SUM(O72:O76)</f>
        <v>1672678</v>
      </c>
      <c r="P77" s="20">
        <f>SUM(P72:P76)</f>
        <v>529385</v>
      </c>
      <c r="Q77" s="21">
        <f>O77/'2021'!O77*100-100</f>
        <v>26.042841716833536</v>
      </c>
      <c r="R77" s="21">
        <f>P77/'2021'!P77*100-100</f>
        <v>105.51058832663676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6726588</v>
      </c>
      <c r="H78" s="26">
        <f>G78/'2021'!G78*100-100</f>
        <v>170.61947372613577</v>
      </c>
      <c r="I78" s="25">
        <f>I77+I68+I59+I50+I41+I32+I23+I14</f>
        <v>5259558</v>
      </c>
      <c r="J78" s="25">
        <f>J77+J68+J59+J50+J41+J32+J23+J14</f>
        <v>1467030</v>
      </c>
      <c r="K78" s="26">
        <f>I78/'2021'!I78*100-100</f>
        <v>149.37404698867388</v>
      </c>
      <c r="L78" s="26">
        <f>J78/'2021'!J78*100-100</f>
        <v>289.62663536260828</v>
      </c>
      <c r="M78" s="25">
        <f>M77+M68+M59+M50+M41+M32+M23+M14</f>
        <v>13231605</v>
      </c>
      <c r="N78" s="26">
        <f>M78/'2021'!M78*100-100</f>
        <v>131.79560945127861</v>
      </c>
      <c r="O78" s="25">
        <f>O77+O68+O59+O50+O41+O32+O23+O14</f>
        <v>10382136</v>
      </c>
      <c r="P78" s="25">
        <f>P77+P68+P59+P50+P41+P32+P23+P14</f>
        <v>2849469</v>
      </c>
      <c r="Q78" s="26">
        <f>O78/'2021'!O78*100-100</f>
        <v>112.78854277215035</v>
      </c>
      <c r="R78" s="26">
        <f>P78/'2021'!P78*100-100</f>
        <v>243.63203536813467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57" t="s">
        <v>17</v>
      </c>
      <c r="B81" s="59" t="s">
        <v>18</v>
      </c>
      <c r="C81" s="58">
        <v>75</v>
      </c>
      <c r="D81" s="58">
        <v>73</v>
      </c>
      <c r="E81" s="58">
        <v>6183</v>
      </c>
      <c r="F81" s="58">
        <v>5826</v>
      </c>
      <c r="G81" s="58">
        <v>34707</v>
      </c>
      <c r="H81" s="58">
        <v>47.4</v>
      </c>
      <c r="I81" s="58">
        <v>30044</v>
      </c>
      <c r="J81" s="58">
        <v>4663</v>
      </c>
      <c r="K81" s="58">
        <v>42</v>
      </c>
      <c r="L81" s="58">
        <v>94.5</v>
      </c>
      <c r="M81" s="58">
        <v>72425</v>
      </c>
      <c r="N81" s="58">
        <v>23.2</v>
      </c>
      <c r="O81" s="58">
        <v>63973</v>
      </c>
      <c r="P81" s="58">
        <v>8452</v>
      </c>
      <c r="Q81" s="58">
        <v>18.600000000000001</v>
      </c>
      <c r="R81" s="58">
        <v>74.2</v>
      </c>
      <c r="S81" s="58">
        <v>2.1</v>
      </c>
    </row>
    <row r="82" spans="1:19" s="27" customFormat="1" x14ac:dyDescent="0.25">
      <c r="A82" s="57" t="s">
        <v>19</v>
      </c>
      <c r="B82" s="59" t="s">
        <v>20</v>
      </c>
      <c r="C82" s="58">
        <v>225</v>
      </c>
      <c r="D82" s="58">
        <v>218</v>
      </c>
      <c r="E82" s="58">
        <v>19310</v>
      </c>
      <c r="F82" s="58">
        <v>18634</v>
      </c>
      <c r="G82" s="58">
        <v>139141</v>
      </c>
      <c r="H82" s="58">
        <v>16.899999999999999</v>
      </c>
      <c r="I82" s="58">
        <v>118876</v>
      </c>
      <c r="J82" s="58">
        <v>20265</v>
      </c>
      <c r="K82" s="58">
        <v>13.4</v>
      </c>
      <c r="L82" s="58">
        <v>42.5</v>
      </c>
      <c r="M82" s="58">
        <v>280353</v>
      </c>
      <c r="N82" s="58">
        <v>13.4</v>
      </c>
      <c r="O82" s="58">
        <v>236003</v>
      </c>
      <c r="P82" s="58">
        <v>44350</v>
      </c>
      <c r="Q82" s="58">
        <v>10.1</v>
      </c>
      <c r="R82" s="58">
        <v>34.299999999999997</v>
      </c>
      <c r="S82" s="58">
        <v>2</v>
      </c>
    </row>
    <row r="83" spans="1:19" s="27" customFormat="1" x14ac:dyDescent="0.25">
      <c r="A83" s="57" t="s">
        <v>21</v>
      </c>
      <c r="B83" s="59" t="s">
        <v>22</v>
      </c>
      <c r="C83" s="58">
        <v>386</v>
      </c>
      <c r="D83" s="58">
        <v>368</v>
      </c>
      <c r="E83" s="58">
        <v>45230</v>
      </c>
      <c r="F83" s="58">
        <v>43411</v>
      </c>
      <c r="G83" s="58">
        <v>357405</v>
      </c>
      <c r="H83" s="58">
        <v>40.799999999999997</v>
      </c>
      <c r="I83" s="58">
        <v>253671</v>
      </c>
      <c r="J83" s="58">
        <v>103734</v>
      </c>
      <c r="K83" s="58">
        <v>25.5</v>
      </c>
      <c r="L83" s="58">
        <v>100.4</v>
      </c>
      <c r="M83" s="58">
        <v>656406</v>
      </c>
      <c r="N83" s="58">
        <v>36.6</v>
      </c>
      <c r="O83" s="58">
        <v>460014</v>
      </c>
      <c r="P83" s="58">
        <v>196392</v>
      </c>
      <c r="Q83" s="58">
        <v>21.5</v>
      </c>
      <c r="R83" s="58">
        <v>92.3</v>
      </c>
      <c r="S83" s="58">
        <v>1.8</v>
      </c>
    </row>
    <row r="84" spans="1:19" s="27" customFormat="1" x14ac:dyDescent="0.25">
      <c r="A84" s="57" t="s">
        <v>23</v>
      </c>
      <c r="B84" s="59" t="s">
        <v>24</v>
      </c>
      <c r="C84" s="58">
        <v>320</v>
      </c>
      <c r="D84" s="58">
        <v>306</v>
      </c>
      <c r="E84" s="58">
        <v>41522</v>
      </c>
      <c r="F84" s="58">
        <v>39973</v>
      </c>
      <c r="G84" s="58">
        <v>296877</v>
      </c>
      <c r="H84" s="58">
        <v>50.9</v>
      </c>
      <c r="I84" s="58">
        <v>213142</v>
      </c>
      <c r="J84" s="58">
        <v>83735</v>
      </c>
      <c r="K84" s="58">
        <v>38.1</v>
      </c>
      <c r="L84" s="58">
        <v>97.4</v>
      </c>
      <c r="M84" s="58">
        <v>534327</v>
      </c>
      <c r="N84" s="58">
        <v>62.1</v>
      </c>
      <c r="O84" s="58">
        <v>366208</v>
      </c>
      <c r="P84" s="58">
        <v>168119</v>
      </c>
      <c r="Q84" s="58">
        <v>43.4</v>
      </c>
      <c r="R84" s="58">
        <v>126.6</v>
      </c>
      <c r="S84" s="58">
        <v>1.8</v>
      </c>
    </row>
    <row r="85" spans="1:19" s="27" customFormat="1" x14ac:dyDescent="0.25">
      <c r="A85" s="57" t="s">
        <v>25</v>
      </c>
      <c r="B85" s="59" t="s">
        <v>26</v>
      </c>
      <c r="C85" s="58">
        <v>575</v>
      </c>
      <c r="D85" s="58">
        <v>562</v>
      </c>
      <c r="E85" s="58">
        <v>48672</v>
      </c>
      <c r="F85" s="58">
        <v>46693</v>
      </c>
      <c r="G85" s="58">
        <v>340403</v>
      </c>
      <c r="H85" s="58">
        <v>52.4</v>
      </c>
      <c r="I85" s="58">
        <v>290688</v>
      </c>
      <c r="J85" s="58">
        <v>49715</v>
      </c>
      <c r="K85" s="58">
        <v>47.6</v>
      </c>
      <c r="L85" s="58">
        <v>87.5</v>
      </c>
      <c r="M85" s="58">
        <v>668388</v>
      </c>
      <c r="N85" s="58">
        <v>38.5</v>
      </c>
      <c r="O85" s="58">
        <v>572760</v>
      </c>
      <c r="P85" s="58">
        <v>95628</v>
      </c>
      <c r="Q85" s="58">
        <v>34.799999999999997</v>
      </c>
      <c r="R85" s="58">
        <v>66.099999999999994</v>
      </c>
      <c r="S85" s="58">
        <v>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1168533</v>
      </c>
      <c r="H86" s="21">
        <f>G86/'2021'!G86*100-100</f>
        <v>43.110849296345606</v>
      </c>
      <c r="I86" s="20">
        <f>SUM(I81:I85)</f>
        <v>906421</v>
      </c>
      <c r="J86" s="20">
        <f>SUM(J81:J85)</f>
        <v>262112</v>
      </c>
      <c r="K86" s="21">
        <f>I86/'2021'!I86*100-100</f>
        <v>33.450477680983596</v>
      </c>
      <c r="L86" s="21">
        <f>J86/'2021'!J86*100-100</f>
        <v>90.899026976635781</v>
      </c>
      <c r="M86" s="20">
        <f>SUM(M81:M85)</f>
        <v>2211899</v>
      </c>
      <c r="N86" s="21">
        <f>M86/'2021'!M86*100-100</f>
        <v>38.326770016240999</v>
      </c>
      <c r="O86" s="20">
        <f>SUM(O81:O85)</f>
        <v>1698958</v>
      </c>
      <c r="P86" s="20">
        <f>SUM(P81:P85)</f>
        <v>512941</v>
      </c>
      <c r="Q86" s="21">
        <f>O86/'2021'!O86*100-100</f>
        <v>28.006551927567131</v>
      </c>
      <c r="R86" s="21">
        <f>P86/'2021'!P86*100-100</f>
        <v>88.722792094070542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7895121</v>
      </c>
      <c r="H87" s="26">
        <f>G87/'2021'!G87*100-100</f>
        <v>139.09039234752885</v>
      </c>
      <c r="I87" s="25">
        <f>I86+I77+I68+I59+I50+I41+I32+I23+I14</f>
        <v>6165979</v>
      </c>
      <c r="J87" s="25">
        <f>J86+J77+J68+J59+J50+J41+J32+J23+J14</f>
        <v>1729142</v>
      </c>
      <c r="K87" s="26">
        <f>I87/'2021'!I87*100-100</f>
        <v>121.13575077205905</v>
      </c>
      <c r="L87" s="26">
        <f>J87/'2021'!J87*100-100</f>
        <v>236.52286960955655</v>
      </c>
      <c r="M87" s="25">
        <f>M86+M77+M68+M59+M50+M41+M32+M23+M14</f>
        <v>15443504</v>
      </c>
      <c r="N87" s="26">
        <f>M87/'2021'!M87*100-100</f>
        <v>111.34217539445922</v>
      </c>
      <c r="O87" s="25">
        <f>O86+O77+O68+O59+O50+O41+O32+O23+O14</f>
        <v>12081094</v>
      </c>
      <c r="P87" s="25">
        <f>P86+P77+P68+P59+P50+P41+P32+P23+P14</f>
        <v>3362410</v>
      </c>
      <c r="Q87" s="26">
        <f>O87/'2021'!O87*100-100</f>
        <v>94.657647056738369</v>
      </c>
      <c r="R87" s="26">
        <f>P87/'2021'!P87*100-100</f>
        <v>205.3912882362398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60" t="s">
        <v>17</v>
      </c>
      <c r="B90" s="62" t="s">
        <v>18</v>
      </c>
      <c r="C90" s="61">
        <v>75</v>
      </c>
      <c r="D90" s="61">
        <v>73</v>
      </c>
      <c r="E90" s="61">
        <v>6071</v>
      </c>
      <c r="F90" s="61">
        <v>5807</v>
      </c>
      <c r="G90" s="61">
        <v>32383</v>
      </c>
      <c r="H90" s="61">
        <v>20.5</v>
      </c>
      <c r="I90" s="61">
        <v>27604</v>
      </c>
      <c r="J90" s="61">
        <v>4779</v>
      </c>
      <c r="K90" s="61">
        <v>17.2</v>
      </c>
      <c r="L90" s="61">
        <v>44.2</v>
      </c>
      <c r="M90" s="61">
        <v>76131</v>
      </c>
      <c r="N90" s="61">
        <v>17.2</v>
      </c>
      <c r="O90" s="61">
        <v>65028</v>
      </c>
      <c r="P90" s="61">
        <v>11103</v>
      </c>
      <c r="Q90" s="61">
        <v>12.1</v>
      </c>
      <c r="R90" s="61">
        <v>60.4</v>
      </c>
      <c r="S90" s="61">
        <v>2.4</v>
      </c>
    </row>
    <row r="91" spans="1:19" s="27" customFormat="1" x14ac:dyDescent="0.25">
      <c r="A91" s="60" t="s">
        <v>19</v>
      </c>
      <c r="B91" s="62" t="s">
        <v>20</v>
      </c>
      <c r="C91" s="61">
        <v>224</v>
      </c>
      <c r="D91" s="61">
        <v>218</v>
      </c>
      <c r="E91" s="61">
        <v>19277</v>
      </c>
      <c r="F91" s="61">
        <v>18612</v>
      </c>
      <c r="G91" s="61">
        <v>127046</v>
      </c>
      <c r="H91" s="61">
        <v>10.9</v>
      </c>
      <c r="I91" s="61">
        <v>107701</v>
      </c>
      <c r="J91" s="61">
        <v>19345</v>
      </c>
      <c r="K91" s="61">
        <v>7.5</v>
      </c>
      <c r="L91" s="61">
        <v>34.299999999999997</v>
      </c>
      <c r="M91" s="61">
        <v>281769</v>
      </c>
      <c r="N91" s="61">
        <v>12.3</v>
      </c>
      <c r="O91" s="61">
        <v>238385</v>
      </c>
      <c r="P91" s="61">
        <v>43384</v>
      </c>
      <c r="Q91" s="61">
        <v>9.3000000000000007</v>
      </c>
      <c r="R91" s="61">
        <v>31.9</v>
      </c>
      <c r="S91" s="61">
        <v>2.2000000000000002</v>
      </c>
    </row>
    <row r="92" spans="1:19" s="27" customFormat="1" x14ac:dyDescent="0.25">
      <c r="A92" s="60" t="s">
        <v>21</v>
      </c>
      <c r="B92" s="62" t="s">
        <v>22</v>
      </c>
      <c r="C92" s="61">
        <v>384</v>
      </c>
      <c r="D92" s="61">
        <v>365</v>
      </c>
      <c r="E92" s="61">
        <v>45195</v>
      </c>
      <c r="F92" s="61">
        <v>43082</v>
      </c>
      <c r="G92" s="61">
        <v>350981</v>
      </c>
      <c r="H92" s="61">
        <v>16</v>
      </c>
      <c r="I92" s="61">
        <v>240690</v>
      </c>
      <c r="J92" s="61">
        <v>110291</v>
      </c>
      <c r="K92" s="61">
        <v>7.1</v>
      </c>
      <c r="L92" s="61">
        <v>41.6</v>
      </c>
      <c r="M92" s="61">
        <v>674943</v>
      </c>
      <c r="N92" s="61">
        <v>13.5</v>
      </c>
      <c r="O92" s="61">
        <v>461919</v>
      </c>
      <c r="P92" s="61">
        <v>213024</v>
      </c>
      <c r="Q92" s="61">
        <v>7.9</v>
      </c>
      <c r="R92" s="61">
        <v>28.1</v>
      </c>
      <c r="S92" s="61">
        <v>1.9</v>
      </c>
    </row>
    <row r="93" spans="1:19" s="27" customFormat="1" x14ac:dyDescent="0.25">
      <c r="A93" s="60" t="s">
        <v>23</v>
      </c>
      <c r="B93" s="62" t="s">
        <v>24</v>
      </c>
      <c r="C93" s="61">
        <v>319</v>
      </c>
      <c r="D93" s="61">
        <v>301</v>
      </c>
      <c r="E93" s="61">
        <v>41858</v>
      </c>
      <c r="F93" s="61">
        <v>40097</v>
      </c>
      <c r="G93" s="61">
        <v>258861</v>
      </c>
      <c r="H93" s="61">
        <v>23.8</v>
      </c>
      <c r="I93" s="61">
        <v>176662</v>
      </c>
      <c r="J93" s="61">
        <v>82199</v>
      </c>
      <c r="K93" s="61">
        <v>13.8</v>
      </c>
      <c r="L93" s="61">
        <v>52.8</v>
      </c>
      <c r="M93" s="61">
        <v>514400</v>
      </c>
      <c r="N93" s="61">
        <v>39.200000000000003</v>
      </c>
      <c r="O93" s="61">
        <v>330722</v>
      </c>
      <c r="P93" s="61">
        <v>183678</v>
      </c>
      <c r="Q93" s="61">
        <v>25</v>
      </c>
      <c r="R93" s="61">
        <v>75</v>
      </c>
      <c r="S93" s="61">
        <v>2</v>
      </c>
    </row>
    <row r="94" spans="1:19" s="27" customFormat="1" x14ac:dyDescent="0.25">
      <c r="A94" s="60" t="s">
        <v>25</v>
      </c>
      <c r="B94" s="62" t="s">
        <v>26</v>
      </c>
      <c r="C94" s="61">
        <v>572</v>
      </c>
      <c r="D94" s="61">
        <v>557</v>
      </c>
      <c r="E94" s="61">
        <v>48496</v>
      </c>
      <c r="F94" s="61">
        <v>46615</v>
      </c>
      <c r="G94" s="61">
        <v>332616</v>
      </c>
      <c r="H94" s="61">
        <v>30.7</v>
      </c>
      <c r="I94" s="61">
        <v>271697</v>
      </c>
      <c r="J94" s="61">
        <v>60919</v>
      </c>
      <c r="K94" s="61">
        <v>23.4</v>
      </c>
      <c r="L94" s="61">
        <v>78.099999999999994</v>
      </c>
      <c r="M94" s="61">
        <v>667917</v>
      </c>
      <c r="N94" s="61">
        <v>25.1</v>
      </c>
      <c r="O94" s="61">
        <v>544977</v>
      </c>
      <c r="P94" s="61">
        <v>122940</v>
      </c>
      <c r="Q94" s="61">
        <v>17.7</v>
      </c>
      <c r="R94" s="61">
        <v>72.8</v>
      </c>
      <c r="S94" s="61">
        <v>2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1101887</v>
      </c>
      <c r="H95" s="21">
        <f>G95/'2021'!G95*100-100</f>
        <v>21.408415942493676</v>
      </c>
      <c r="I95" s="20">
        <f>SUM(I90:I94)</f>
        <v>824354</v>
      </c>
      <c r="J95" s="20">
        <f>SUM(J90:J94)</f>
        <v>277533</v>
      </c>
      <c r="K95" s="21">
        <f>I95/'2021'!I95*100-100</f>
        <v>13.8695427559514</v>
      </c>
      <c r="L95" s="21">
        <f>J95/'2021'!J95*100-100</f>
        <v>51.128016074841668</v>
      </c>
      <c r="M95" s="20">
        <f>SUM(M90:M94)</f>
        <v>2215160</v>
      </c>
      <c r="N95" s="21">
        <f>M95/'2021'!M95*100-100</f>
        <v>21.36685921420225</v>
      </c>
      <c r="O95" s="20">
        <f>SUM(O90:O94)</f>
        <v>1641031</v>
      </c>
      <c r="P95" s="20">
        <f>SUM(P90:P94)</f>
        <v>574129</v>
      </c>
      <c r="Q95" s="21">
        <f>O95/'2021'!O95*100-100</f>
        <v>13.990487774212795</v>
      </c>
      <c r="R95" s="21">
        <f>P95/'2021'!P95*100-100</f>
        <v>48.909367251449851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8997008</v>
      </c>
      <c r="H96" s="26">
        <f>G96/'2021'!G96*100-100</f>
        <v>113.719055066636</v>
      </c>
      <c r="I96" s="25">
        <f>I95+I86+I77+I68+I59+I50+I41+I32+I23+I14</f>
        <v>6990333</v>
      </c>
      <c r="J96" s="25">
        <f>J95+J86+J77+J68+J59+J50+J41+J32+J23+J14</f>
        <v>2006675</v>
      </c>
      <c r="K96" s="26">
        <f>I96/'2021'!I96*100-100</f>
        <v>99.026128124013269</v>
      </c>
      <c r="L96" s="26">
        <f>J96/'2021'!J96*100-100</f>
        <v>187.70895253825631</v>
      </c>
      <c r="M96" s="25">
        <f>M95+M86+M77+M68+M59+M50+M41+M32+M23+M14</f>
        <v>17658664</v>
      </c>
      <c r="N96" s="26">
        <f>M96/'2021'!M96*100-100</f>
        <v>93.360191920677352</v>
      </c>
      <c r="O96" s="25">
        <f>O95+O86+O77+O68+O59+O50+O41+O32+O23+O14</f>
        <v>13722125</v>
      </c>
      <c r="P96" s="25">
        <f>P95+P86+P77+P68+P59+P50+P41+P32+P23+P14</f>
        <v>3936539</v>
      </c>
      <c r="Q96" s="26">
        <f>O96/'2021'!O96*100-100</f>
        <v>79.469196110359064</v>
      </c>
      <c r="R96" s="26">
        <f>P96/'2021'!P96*100-100</f>
        <v>164.80630281863051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63" t="s">
        <v>17</v>
      </c>
      <c r="B99" s="65" t="s">
        <v>18</v>
      </c>
      <c r="C99" s="64">
        <v>75</v>
      </c>
      <c r="D99" s="64">
        <v>72</v>
      </c>
      <c r="E99" s="64">
        <v>6068</v>
      </c>
      <c r="F99" s="64">
        <v>5871</v>
      </c>
      <c r="G99" s="64">
        <v>31795</v>
      </c>
      <c r="H99" s="64">
        <v>40.700000000000003</v>
      </c>
      <c r="I99" s="64">
        <v>26888</v>
      </c>
      <c r="J99" s="64">
        <v>4907</v>
      </c>
      <c r="K99" s="64">
        <v>35.200000000000003</v>
      </c>
      <c r="L99" s="64">
        <v>81.400000000000006</v>
      </c>
      <c r="M99" s="64">
        <v>69388</v>
      </c>
      <c r="N99" s="64">
        <v>22.1</v>
      </c>
      <c r="O99" s="64">
        <v>59906</v>
      </c>
      <c r="P99" s="64">
        <v>9482</v>
      </c>
      <c r="Q99" s="64">
        <v>17.2</v>
      </c>
      <c r="R99" s="64">
        <v>64.7</v>
      </c>
      <c r="S99" s="64">
        <v>2.2000000000000002</v>
      </c>
    </row>
    <row r="100" spans="1:19" s="27" customFormat="1" x14ac:dyDescent="0.25">
      <c r="A100" s="63" t="s">
        <v>19</v>
      </c>
      <c r="B100" s="65" t="s">
        <v>20</v>
      </c>
      <c r="C100" s="64">
        <v>223</v>
      </c>
      <c r="D100" s="64">
        <v>213</v>
      </c>
      <c r="E100" s="64">
        <v>19218</v>
      </c>
      <c r="F100" s="64">
        <v>18626</v>
      </c>
      <c r="G100" s="64">
        <v>113317</v>
      </c>
      <c r="H100" s="64">
        <v>34.299999999999997</v>
      </c>
      <c r="I100" s="64">
        <v>97171</v>
      </c>
      <c r="J100" s="64">
        <v>16146</v>
      </c>
      <c r="K100" s="64">
        <v>29.2</v>
      </c>
      <c r="L100" s="64">
        <v>76.599999999999994</v>
      </c>
      <c r="M100" s="64">
        <v>226345</v>
      </c>
      <c r="N100" s="64">
        <v>25.3</v>
      </c>
      <c r="O100" s="64">
        <v>190366</v>
      </c>
      <c r="P100" s="64">
        <v>35979</v>
      </c>
      <c r="Q100" s="64">
        <v>19.899999999999999</v>
      </c>
      <c r="R100" s="64">
        <v>64.5</v>
      </c>
      <c r="S100" s="64">
        <v>2</v>
      </c>
    </row>
    <row r="101" spans="1:19" s="27" customFormat="1" x14ac:dyDescent="0.25">
      <c r="A101" s="63" t="s">
        <v>21</v>
      </c>
      <c r="B101" s="65" t="s">
        <v>22</v>
      </c>
      <c r="C101" s="64">
        <v>383</v>
      </c>
      <c r="D101" s="64">
        <v>362</v>
      </c>
      <c r="E101" s="64">
        <v>45174</v>
      </c>
      <c r="F101" s="64">
        <v>42978</v>
      </c>
      <c r="G101" s="64">
        <v>344566</v>
      </c>
      <c r="H101" s="64">
        <v>36.4</v>
      </c>
      <c r="I101" s="64">
        <v>240480</v>
      </c>
      <c r="J101" s="64">
        <v>104086</v>
      </c>
      <c r="K101" s="64">
        <v>27.3</v>
      </c>
      <c r="L101" s="64">
        <v>63.3</v>
      </c>
      <c r="M101" s="64">
        <v>627728</v>
      </c>
      <c r="N101" s="64">
        <v>29.4</v>
      </c>
      <c r="O101" s="64">
        <v>437493</v>
      </c>
      <c r="P101" s="64">
        <v>190235</v>
      </c>
      <c r="Q101" s="64">
        <v>20.3</v>
      </c>
      <c r="R101" s="64">
        <v>56.7</v>
      </c>
      <c r="S101" s="64">
        <v>1.8</v>
      </c>
    </row>
    <row r="102" spans="1:19" s="27" customFormat="1" x14ac:dyDescent="0.25">
      <c r="A102" s="63" t="s">
        <v>23</v>
      </c>
      <c r="B102" s="65" t="s">
        <v>24</v>
      </c>
      <c r="C102" s="64">
        <v>321</v>
      </c>
      <c r="D102" s="64">
        <v>301</v>
      </c>
      <c r="E102" s="64">
        <v>42491</v>
      </c>
      <c r="F102" s="64">
        <v>40776</v>
      </c>
      <c r="G102" s="64">
        <v>297243</v>
      </c>
      <c r="H102" s="64">
        <v>56.7</v>
      </c>
      <c r="I102" s="64">
        <v>193793</v>
      </c>
      <c r="J102" s="64">
        <v>103450</v>
      </c>
      <c r="K102" s="64">
        <v>48.5</v>
      </c>
      <c r="L102" s="64">
        <v>74.7</v>
      </c>
      <c r="M102" s="64">
        <v>515239</v>
      </c>
      <c r="N102" s="64">
        <v>57.2</v>
      </c>
      <c r="O102" s="64">
        <v>322258</v>
      </c>
      <c r="P102" s="64">
        <v>192981</v>
      </c>
      <c r="Q102" s="64">
        <v>50.1</v>
      </c>
      <c r="R102" s="64">
        <v>70.8</v>
      </c>
      <c r="S102" s="64">
        <v>1.7</v>
      </c>
    </row>
    <row r="103" spans="1:19" s="27" customFormat="1" x14ac:dyDescent="0.25">
      <c r="A103" s="63" t="s">
        <v>25</v>
      </c>
      <c r="B103" s="65" t="s">
        <v>26</v>
      </c>
      <c r="C103" s="64">
        <v>575</v>
      </c>
      <c r="D103" s="64">
        <v>558</v>
      </c>
      <c r="E103" s="64">
        <v>48746</v>
      </c>
      <c r="F103" s="64">
        <v>46854</v>
      </c>
      <c r="G103" s="64">
        <v>297284</v>
      </c>
      <c r="H103" s="64">
        <v>30.7</v>
      </c>
      <c r="I103" s="64">
        <v>246155</v>
      </c>
      <c r="J103" s="64">
        <v>51129</v>
      </c>
      <c r="K103" s="64">
        <v>27</v>
      </c>
      <c r="L103" s="64">
        <v>52.3</v>
      </c>
      <c r="M103" s="64">
        <v>584264</v>
      </c>
      <c r="N103" s="64">
        <v>24</v>
      </c>
      <c r="O103" s="64">
        <v>486300</v>
      </c>
      <c r="P103" s="64">
        <v>97964</v>
      </c>
      <c r="Q103" s="64">
        <v>19.7</v>
      </c>
      <c r="R103" s="64">
        <v>50.8</v>
      </c>
      <c r="S103" s="64">
        <v>2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1084205</v>
      </c>
      <c r="H104" s="21">
        <f>G104/'2021'!G104*100-100</f>
        <v>39.56839811180609</v>
      </c>
      <c r="I104" s="20">
        <f>SUM(I99:I103)</f>
        <v>804487</v>
      </c>
      <c r="J104" s="20">
        <f>SUM(J99:J103)</f>
        <v>279718</v>
      </c>
      <c r="K104" s="21">
        <f>I104/'2021'!I104*100-100</f>
        <v>32.223427510149094</v>
      </c>
      <c r="L104" s="21">
        <f>J104/'2021'!J104*100-100</f>
        <v>66.106284553762833</v>
      </c>
      <c r="M104" s="20">
        <f>SUM(M99:M103)</f>
        <v>2022964</v>
      </c>
      <c r="N104" s="21">
        <f>M104/'2021'!M104*100-100</f>
        <v>31.483048589148154</v>
      </c>
      <c r="O104" s="20">
        <f>SUM(O99:O103)</f>
        <v>1496323</v>
      </c>
      <c r="P104" s="20">
        <f>SUM(P99:P103)</f>
        <v>526641</v>
      </c>
      <c r="Q104" s="21">
        <f>O104/'2021'!O104*100-100</f>
        <v>23.850163718410954</v>
      </c>
      <c r="R104" s="21">
        <f>P104/'2021'!P104*100-100</f>
        <v>59.394010932137206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10081213</v>
      </c>
      <c r="H105" s="26">
        <f>G105/'2021'!G105*100-100</f>
        <v>102.16756511448867</v>
      </c>
      <c r="I105" s="25">
        <f>I104+I95+I86+I77+I68+I59+I50+I41+I32+I23+I14</f>
        <v>7794820</v>
      </c>
      <c r="J105" s="25">
        <f>J104+J95+J86+J77+J68+J59+J50+J41+J32+J23+J14</f>
        <v>2286393</v>
      </c>
      <c r="K105" s="26">
        <f>I105/'2021'!I105*100-100</f>
        <v>89.162566836354699</v>
      </c>
      <c r="L105" s="26">
        <f>J105/'2021'!J105*100-100</f>
        <v>164.05913630778042</v>
      </c>
      <c r="M105" s="25">
        <f>M104+M95+M86+M77+M68+M59+M50+M41+M32+M23+M14</f>
        <v>19681628</v>
      </c>
      <c r="N105" s="26">
        <f>M105/'2021'!M105*100-100</f>
        <v>84.438657056533174</v>
      </c>
      <c r="O105" s="25">
        <f>O104+O95+O86+O77+O68+O59+O50+O41+O32+O23+O14</f>
        <v>15218448</v>
      </c>
      <c r="P105" s="25">
        <f>P104+P95+P86+P77+P68+P59+P50+P41+P32+P23+P14</f>
        <v>4463180</v>
      </c>
      <c r="Q105" s="26">
        <f>O105/'2021'!O105*100-100</f>
        <v>71.879809200731586</v>
      </c>
      <c r="R105" s="26">
        <f>P105/'2021'!P105*100-100</f>
        <v>145.63794218412468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66" t="s">
        <v>17</v>
      </c>
      <c r="B108" s="68" t="s">
        <v>18</v>
      </c>
      <c r="C108" s="67">
        <v>75</v>
      </c>
      <c r="D108" s="67">
        <v>72</v>
      </c>
      <c r="E108" s="67">
        <v>6068</v>
      </c>
      <c r="F108" s="67">
        <v>5923</v>
      </c>
      <c r="G108" s="67">
        <v>24295</v>
      </c>
      <c r="H108" s="67">
        <v>81.7</v>
      </c>
      <c r="I108" s="67">
        <v>20160</v>
      </c>
      <c r="J108" s="67">
        <v>4135</v>
      </c>
      <c r="K108" s="67">
        <v>71.7</v>
      </c>
      <c r="L108" s="67">
        <v>153.80000000000001</v>
      </c>
      <c r="M108" s="67">
        <v>52458</v>
      </c>
      <c r="N108" s="67">
        <v>46.3</v>
      </c>
      <c r="O108" s="67">
        <v>44610</v>
      </c>
      <c r="P108" s="67">
        <v>7848</v>
      </c>
      <c r="Q108" s="67">
        <v>37.6</v>
      </c>
      <c r="R108" s="67">
        <v>129.1</v>
      </c>
      <c r="S108" s="67">
        <v>2.2000000000000002</v>
      </c>
    </row>
    <row r="109" spans="1:19" s="27" customFormat="1" x14ac:dyDescent="0.25">
      <c r="A109" s="66" t="s">
        <v>19</v>
      </c>
      <c r="B109" s="68" t="s">
        <v>20</v>
      </c>
      <c r="C109" s="67">
        <v>222</v>
      </c>
      <c r="D109" s="67">
        <v>209</v>
      </c>
      <c r="E109" s="67">
        <v>19083</v>
      </c>
      <c r="F109" s="67">
        <v>18193</v>
      </c>
      <c r="G109" s="67">
        <v>91178</v>
      </c>
      <c r="H109" s="67">
        <v>93.3</v>
      </c>
      <c r="I109" s="67">
        <v>75469</v>
      </c>
      <c r="J109" s="67">
        <v>15709</v>
      </c>
      <c r="K109" s="67">
        <v>86.9</v>
      </c>
      <c r="L109" s="67">
        <v>131.4</v>
      </c>
      <c r="M109" s="67">
        <v>183881</v>
      </c>
      <c r="N109" s="67">
        <v>62.6</v>
      </c>
      <c r="O109" s="67">
        <v>148924</v>
      </c>
      <c r="P109" s="67">
        <v>34957</v>
      </c>
      <c r="Q109" s="67">
        <v>54.9</v>
      </c>
      <c r="R109" s="67">
        <v>106.6</v>
      </c>
      <c r="S109" s="67">
        <v>2</v>
      </c>
    </row>
    <row r="110" spans="1:19" s="27" customFormat="1" x14ac:dyDescent="0.25">
      <c r="A110" s="66" t="s">
        <v>21</v>
      </c>
      <c r="B110" s="68" t="s">
        <v>22</v>
      </c>
      <c r="C110" s="67">
        <v>383</v>
      </c>
      <c r="D110" s="67">
        <v>361</v>
      </c>
      <c r="E110" s="67">
        <v>45530</v>
      </c>
      <c r="F110" s="67">
        <v>43437</v>
      </c>
      <c r="G110" s="67">
        <v>354309</v>
      </c>
      <c r="H110" s="67">
        <v>85.3</v>
      </c>
      <c r="I110" s="67">
        <v>211617</v>
      </c>
      <c r="J110" s="67">
        <v>142692</v>
      </c>
      <c r="K110" s="67">
        <v>65.900000000000006</v>
      </c>
      <c r="L110" s="67">
        <v>124.1</v>
      </c>
      <c r="M110" s="67">
        <v>635304</v>
      </c>
      <c r="N110" s="67">
        <v>72.099999999999994</v>
      </c>
      <c r="O110" s="67">
        <v>378550</v>
      </c>
      <c r="P110" s="67">
        <v>256754</v>
      </c>
      <c r="Q110" s="67">
        <v>51.9</v>
      </c>
      <c r="R110" s="67">
        <v>114</v>
      </c>
      <c r="S110" s="67">
        <v>1.8</v>
      </c>
    </row>
    <row r="111" spans="1:19" s="27" customFormat="1" x14ac:dyDescent="0.25">
      <c r="A111" s="66" t="s">
        <v>23</v>
      </c>
      <c r="B111" s="68" t="s">
        <v>24</v>
      </c>
      <c r="C111" s="67">
        <v>320</v>
      </c>
      <c r="D111" s="67">
        <v>301</v>
      </c>
      <c r="E111" s="67">
        <v>42432</v>
      </c>
      <c r="F111" s="67">
        <v>40820</v>
      </c>
      <c r="G111" s="67">
        <v>299710</v>
      </c>
      <c r="H111" s="67">
        <v>101.9</v>
      </c>
      <c r="I111" s="67">
        <v>174915</v>
      </c>
      <c r="J111" s="67">
        <v>124795</v>
      </c>
      <c r="K111" s="67">
        <v>86.6</v>
      </c>
      <c r="L111" s="67">
        <v>128</v>
      </c>
      <c r="M111" s="67">
        <v>482252</v>
      </c>
      <c r="N111" s="67">
        <v>91.7</v>
      </c>
      <c r="O111" s="67">
        <v>277523</v>
      </c>
      <c r="P111" s="67">
        <v>204729</v>
      </c>
      <c r="Q111" s="67">
        <v>79</v>
      </c>
      <c r="R111" s="67">
        <v>112.2</v>
      </c>
      <c r="S111" s="67">
        <v>1.6</v>
      </c>
    </row>
    <row r="112" spans="1:19" s="27" customFormat="1" x14ac:dyDescent="0.25">
      <c r="A112" s="66" t="s">
        <v>25</v>
      </c>
      <c r="B112" s="68" t="s">
        <v>26</v>
      </c>
      <c r="C112" s="67">
        <v>572</v>
      </c>
      <c r="D112" s="67">
        <v>553</v>
      </c>
      <c r="E112" s="67">
        <v>48659</v>
      </c>
      <c r="F112" s="67">
        <v>46433</v>
      </c>
      <c r="G112" s="67">
        <v>269028</v>
      </c>
      <c r="H112" s="67">
        <v>88.2</v>
      </c>
      <c r="I112" s="67">
        <v>210649</v>
      </c>
      <c r="J112" s="67">
        <v>58379</v>
      </c>
      <c r="K112" s="67">
        <v>80</v>
      </c>
      <c r="L112" s="67">
        <v>125.1</v>
      </c>
      <c r="M112" s="67">
        <v>516081</v>
      </c>
      <c r="N112" s="67">
        <v>58.6</v>
      </c>
      <c r="O112" s="67">
        <v>414533</v>
      </c>
      <c r="P112" s="67">
        <v>101548</v>
      </c>
      <c r="Q112" s="67">
        <v>50.1</v>
      </c>
      <c r="R112" s="67">
        <v>105.8</v>
      </c>
      <c r="S112" s="67">
        <v>1.9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1038520</v>
      </c>
      <c r="H113" s="21">
        <f>G113/'2021'!G113*100-100</f>
        <v>91.169378145444227</v>
      </c>
      <c r="I113" s="20">
        <f>SUM(I108:I112)</f>
        <v>692810</v>
      </c>
      <c r="J113" s="20">
        <f>SUM(J108:J112)</f>
        <v>345710</v>
      </c>
      <c r="K113" s="21">
        <f>I113/'2021'!I113*100-100</f>
        <v>77.441124870340246</v>
      </c>
      <c r="L113" s="21">
        <f>J113/'2021'!J113*100-100</f>
        <v>126.24851931597308</v>
      </c>
      <c r="M113" s="20">
        <f>SUM(M108:M112)</f>
        <v>1869976</v>
      </c>
      <c r="N113" s="21">
        <f>M113/'2021'!M113*100-100</f>
        <v>68.425793074999063</v>
      </c>
      <c r="O113" s="20">
        <f>SUM(O108:O112)</f>
        <v>1264140</v>
      </c>
      <c r="P113" s="20">
        <f>SUM(P108:P112)</f>
        <v>605836</v>
      </c>
      <c r="Q113" s="21">
        <f>O113/'2021'!O113*100-100</f>
        <v>53.732214520248078</v>
      </c>
      <c r="R113" s="21">
        <f>P113/'2021'!P113*100-100</f>
        <v>110.3838287025944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11119733</v>
      </c>
      <c r="H114" s="26">
        <f>G114/'2021'!G114*100-100</f>
        <v>101.08710807190627</v>
      </c>
      <c r="I114" s="25">
        <f>I113+I104+I95+I86+I77+I68+I59+I50+I41+I32+I23+I14</f>
        <v>8487630</v>
      </c>
      <c r="J114" s="25">
        <f>J113+J104+J95+J86+J77+J68+J59+J50+J41+J32+J23+J14</f>
        <v>2632103</v>
      </c>
      <c r="K114" s="26">
        <f>I114/'2021'!I114*100-100</f>
        <v>88.148061777677697</v>
      </c>
      <c r="L114" s="26">
        <f>J114/'2021'!J114*100-100</f>
        <v>158.38749736174304</v>
      </c>
      <c r="M114" s="25">
        <f>M113+M104+M95+M86+M77+M68+M59+M50+M41+M32+M23+M14</f>
        <v>21551604</v>
      </c>
      <c r="N114" s="26">
        <f>M114/'2021'!M114*100-100</f>
        <v>82.929616638616722</v>
      </c>
      <c r="O114" s="25">
        <f>O113+O104+O95+O86+O77+O68+O59+O50+O41+O32+O23+O14</f>
        <v>16482588</v>
      </c>
      <c r="P114" s="25">
        <f>P113+P104+P95+P86+P77+P68+P59+P50+P41+P32+P23+P14</f>
        <v>5069016</v>
      </c>
      <c r="Q114" s="26">
        <f>O114/'2021'!O114*100-100</f>
        <v>70.337630996250482</v>
      </c>
      <c r="R114" s="26">
        <f>P114/'2021'!P114*100-100</f>
        <v>140.81499632768976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-14.38984843244981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83</v>
      </c>
    </row>
  </sheetData>
  <mergeCells count="27">
    <mergeCell ref="A71:S71"/>
    <mergeCell ref="A80:S80"/>
    <mergeCell ref="A89:S89"/>
    <mergeCell ref="A98:S98"/>
    <mergeCell ref="A107:S107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47"/>
  <sheetViews>
    <sheetView zoomScaleNormal="100" workbookViewId="0">
      <pane xSplit="2" ySplit="6" topLeftCell="K95" activePane="bottomRight" state="frozen"/>
      <selection pane="topRight"/>
      <selection pane="bottomLeft"/>
      <selection pane="bottomRight" activeCell="N115" sqref="N115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1" customWidth="1" collapsed="1"/>
    <col min="9" max="9" width="9.664062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33203125" style="1" customWidth="1" collapsed="1"/>
    <col min="17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8" thickBot="1" x14ac:dyDescent="0.3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s="23" customFormat="1" ht="25.5" customHeight="1" x14ac:dyDescent="0.25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3" t="s">
        <v>7</v>
      </c>
      <c r="H3" s="84"/>
      <c r="I3" s="82" t="s">
        <v>7</v>
      </c>
      <c r="J3" s="77"/>
      <c r="K3" s="77"/>
      <c r="L3" s="77"/>
      <c r="M3" s="83" t="s">
        <v>8</v>
      </c>
      <c r="N3" s="84"/>
      <c r="O3" s="82" t="s">
        <v>8</v>
      </c>
      <c r="P3" s="77"/>
      <c r="Q3" s="77"/>
      <c r="R3" s="77"/>
      <c r="S3" s="90" t="s">
        <v>9</v>
      </c>
    </row>
    <row r="4" spans="1:19" s="23" customFormat="1" x14ac:dyDescent="0.25">
      <c r="A4" s="78"/>
      <c r="B4" s="79"/>
      <c r="C4" s="79"/>
      <c r="D4" s="79"/>
      <c r="E4" s="79"/>
      <c r="F4" s="79"/>
      <c r="G4" s="85"/>
      <c r="H4" s="86"/>
      <c r="I4" s="92" t="s">
        <v>10</v>
      </c>
      <c r="J4" s="79"/>
      <c r="K4" s="79"/>
      <c r="L4" s="79"/>
      <c r="M4" s="85"/>
      <c r="N4" s="86"/>
      <c r="O4" s="92" t="s">
        <v>10</v>
      </c>
      <c r="P4" s="79"/>
      <c r="Q4" s="79"/>
      <c r="R4" s="79"/>
      <c r="S4" s="91"/>
    </row>
    <row r="5" spans="1:19" s="23" customFormat="1" ht="25.5" customHeight="1" x14ac:dyDescent="0.25">
      <c r="A5" s="78"/>
      <c r="B5" s="79"/>
      <c r="C5" s="79"/>
      <c r="D5" s="79"/>
      <c r="E5" s="79"/>
      <c r="F5" s="79"/>
      <c r="G5" s="87"/>
      <c r="H5" s="88"/>
      <c r="I5" s="6" t="s">
        <v>11</v>
      </c>
      <c r="J5" s="6" t="s">
        <v>12</v>
      </c>
      <c r="K5" s="30" t="s">
        <v>11</v>
      </c>
      <c r="L5" s="30" t="s">
        <v>12</v>
      </c>
      <c r="M5" s="87"/>
      <c r="N5" s="88"/>
      <c r="O5" s="6" t="s">
        <v>11</v>
      </c>
      <c r="P5" s="6" t="s">
        <v>12</v>
      </c>
      <c r="Q5" s="30" t="s">
        <v>11</v>
      </c>
      <c r="R5" s="30" t="s">
        <v>12</v>
      </c>
      <c r="S5" s="91"/>
    </row>
    <row r="6" spans="1:19" s="23" customFormat="1" ht="38.25" customHeight="1" thickBot="1" x14ac:dyDescent="0.3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28" t="s">
        <v>14</v>
      </c>
      <c r="I6" s="7" t="s">
        <v>13</v>
      </c>
      <c r="J6" s="7" t="s">
        <v>13</v>
      </c>
      <c r="K6" s="28" t="s">
        <v>14</v>
      </c>
      <c r="L6" s="28" t="s">
        <v>14</v>
      </c>
      <c r="M6" s="7" t="s">
        <v>13</v>
      </c>
      <c r="N6" s="28" t="s">
        <v>14</v>
      </c>
      <c r="O6" s="7" t="s">
        <v>13</v>
      </c>
      <c r="P6" s="7" t="s">
        <v>13</v>
      </c>
      <c r="Q6" s="28" t="s">
        <v>14</v>
      </c>
      <c r="R6" s="28" t="s">
        <v>14</v>
      </c>
      <c r="S6" s="8" t="s">
        <v>13</v>
      </c>
    </row>
    <row r="7" spans="1:19" x14ac:dyDescent="0.25">
      <c r="A7" s="89" t="s">
        <v>81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89" t="s">
        <v>16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</row>
    <row r="9" spans="1:19" s="27" customFormat="1" x14ac:dyDescent="0.25">
      <c r="A9" s="31" t="s">
        <v>17</v>
      </c>
      <c r="B9" s="32" t="s">
        <v>18</v>
      </c>
      <c r="C9" s="29">
        <v>77</v>
      </c>
      <c r="D9" s="29">
        <v>65</v>
      </c>
      <c r="E9" s="29">
        <v>6178</v>
      </c>
      <c r="F9" s="29">
        <v>4489</v>
      </c>
      <c r="G9" s="29">
        <v>4771</v>
      </c>
      <c r="H9" s="29">
        <v>-83.4</v>
      </c>
      <c r="I9" s="29">
        <v>4443</v>
      </c>
      <c r="J9" s="29">
        <v>328</v>
      </c>
      <c r="K9" s="29">
        <v>-82.2</v>
      </c>
      <c r="L9" s="29">
        <v>-91.3</v>
      </c>
      <c r="M9" s="29">
        <v>17384</v>
      </c>
      <c r="N9" s="29">
        <v>-73.5</v>
      </c>
      <c r="O9" s="29">
        <v>16622</v>
      </c>
      <c r="P9" s="29">
        <v>762</v>
      </c>
      <c r="Q9" s="29">
        <v>-71.599999999999994</v>
      </c>
      <c r="R9" s="29">
        <v>-89</v>
      </c>
      <c r="S9" s="29">
        <v>3.6</v>
      </c>
    </row>
    <row r="10" spans="1:19" s="27" customFormat="1" x14ac:dyDescent="0.25">
      <c r="A10" s="31" t="s">
        <v>19</v>
      </c>
      <c r="B10" s="32" t="s">
        <v>20</v>
      </c>
      <c r="C10" s="29">
        <v>244</v>
      </c>
      <c r="D10" s="29">
        <v>188</v>
      </c>
      <c r="E10" s="29">
        <v>19533</v>
      </c>
      <c r="F10" s="29">
        <v>15355</v>
      </c>
      <c r="G10" s="29">
        <v>15048</v>
      </c>
      <c r="H10" s="29">
        <v>-85.4</v>
      </c>
      <c r="I10" s="29">
        <v>13792</v>
      </c>
      <c r="J10" s="29">
        <v>1256</v>
      </c>
      <c r="K10" s="29">
        <v>-84.5</v>
      </c>
      <c r="L10" s="29">
        <v>-91.3</v>
      </c>
      <c r="M10" s="29">
        <v>43556</v>
      </c>
      <c r="N10" s="29">
        <v>-78.2</v>
      </c>
      <c r="O10" s="29">
        <v>39393</v>
      </c>
      <c r="P10" s="29">
        <v>4163</v>
      </c>
      <c r="Q10" s="29">
        <v>-76.8</v>
      </c>
      <c r="R10" s="29">
        <v>-86.2</v>
      </c>
      <c r="S10" s="29">
        <v>2.9</v>
      </c>
    </row>
    <row r="11" spans="1:19" s="27" customFormat="1" x14ac:dyDescent="0.25">
      <c r="A11" s="31" t="s">
        <v>21</v>
      </c>
      <c r="B11" s="32" t="s">
        <v>22</v>
      </c>
      <c r="C11" s="29">
        <v>384</v>
      </c>
      <c r="D11" s="29">
        <v>301</v>
      </c>
      <c r="E11" s="29">
        <v>41940</v>
      </c>
      <c r="F11" s="29">
        <v>33077</v>
      </c>
      <c r="G11" s="29">
        <v>29398</v>
      </c>
      <c r="H11" s="29">
        <v>-90.3</v>
      </c>
      <c r="I11" s="29">
        <v>24664</v>
      </c>
      <c r="J11" s="29">
        <v>4734</v>
      </c>
      <c r="K11" s="29">
        <v>-88.5</v>
      </c>
      <c r="L11" s="29">
        <v>-94.6</v>
      </c>
      <c r="M11" s="29">
        <v>88621</v>
      </c>
      <c r="N11" s="29">
        <v>-84.4</v>
      </c>
      <c r="O11" s="29">
        <v>74143</v>
      </c>
      <c r="P11" s="29">
        <v>14478</v>
      </c>
      <c r="Q11" s="29">
        <v>-80.900000000000006</v>
      </c>
      <c r="R11" s="29">
        <v>-91.8</v>
      </c>
      <c r="S11" s="29">
        <v>3</v>
      </c>
    </row>
    <row r="12" spans="1:19" s="27" customFormat="1" x14ac:dyDescent="0.25">
      <c r="A12" s="31" t="s">
        <v>23</v>
      </c>
      <c r="B12" s="32" t="s">
        <v>24</v>
      </c>
      <c r="C12" s="29">
        <v>314</v>
      </c>
      <c r="D12" s="29">
        <v>251</v>
      </c>
      <c r="E12" s="29">
        <v>35753</v>
      </c>
      <c r="F12" s="29">
        <v>27903</v>
      </c>
      <c r="G12" s="29">
        <v>27548</v>
      </c>
      <c r="H12" s="29">
        <v>-90.3</v>
      </c>
      <c r="I12" s="29">
        <v>23142</v>
      </c>
      <c r="J12" s="29">
        <v>4406</v>
      </c>
      <c r="K12" s="29">
        <v>-87.2</v>
      </c>
      <c r="L12" s="29">
        <v>-95.7</v>
      </c>
      <c r="M12" s="29">
        <v>57309</v>
      </c>
      <c r="N12" s="29">
        <v>-88.4</v>
      </c>
      <c r="O12" s="29">
        <v>47554</v>
      </c>
      <c r="P12" s="29">
        <v>9755</v>
      </c>
      <c r="Q12" s="29">
        <v>-84.2</v>
      </c>
      <c r="R12" s="29">
        <v>-94.9</v>
      </c>
      <c r="S12" s="29">
        <v>2.1</v>
      </c>
    </row>
    <row r="13" spans="1:19" s="27" customFormat="1" x14ac:dyDescent="0.25">
      <c r="A13" s="31" t="s">
        <v>25</v>
      </c>
      <c r="B13" s="32" t="s">
        <v>26</v>
      </c>
      <c r="C13" s="29">
        <v>559</v>
      </c>
      <c r="D13" s="29">
        <v>459</v>
      </c>
      <c r="E13" s="29">
        <v>46036</v>
      </c>
      <c r="F13" s="29">
        <v>36422</v>
      </c>
      <c r="G13" s="29">
        <v>38219</v>
      </c>
      <c r="H13" s="29">
        <v>-84.6</v>
      </c>
      <c r="I13" s="29">
        <v>34203</v>
      </c>
      <c r="J13" s="29">
        <v>4016</v>
      </c>
      <c r="K13" s="29">
        <v>-83.4</v>
      </c>
      <c r="L13" s="29">
        <v>-90.3</v>
      </c>
      <c r="M13" s="29">
        <v>131677</v>
      </c>
      <c r="N13" s="29">
        <v>-73.7</v>
      </c>
      <c r="O13" s="29">
        <v>119985</v>
      </c>
      <c r="P13" s="29">
        <v>11692</v>
      </c>
      <c r="Q13" s="29">
        <v>-71.5</v>
      </c>
      <c r="R13" s="29">
        <v>-85.3</v>
      </c>
      <c r="S13" s="29">
        <v>3.4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114984</v>
      </c>
      <c r="H14" s="21">
        <f>G14/'2020'!G14*100-100</f>
        <v>-88.105993448076475</v>
      </c>
      <c r="I14" s="20">
        <f>SUM(I9:I13)</f>
        <v>100244</v>
      </c>
      <c r="J14" s="20">
        <f>SUM(J9:J13)</f>
        <v>14740</v>
      </c>
      <c r="K14" s="21">
        <f>I14/'2020'!I14*100-100</f>
        <v>-86.012139817205053</v>
      </c>
      <c r="L14" s="21">
        <f>J14/'2020'!J14*100-100</f>
        <v>-94.106098229030465</v>
      </c>
      <c r="M14" s="20">
        <f>SUM(M9:M13)</f>
        <v>338547</v>
      </c>
      <c r="N14" s="21">
        <f>M14/'2020'!M14*100-100</f>
        <v>-81.462379604330138</v>
      </c>
      <c r="O14" s="20">
        <f>SUM(O9:O13)</f>
        <v>297697</v>
      </c>
      <c r="P14" s="20">
        <f>SUM(P9:P13)</f>
        <v>40850</v>
      </c>
      <c r="Q14" s="21">
        <f>O14/'2020'!O14*100-100</f>
        <v>-77.771762910352919</v>
      </c>
      <c r="R14" s="21">
        <f>P14/'2020'!P14*100-100</f>
        <v>-91.611840754338843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s="27" customFormat="1" x14ac:dyDescent="0.25">
      <c r="A17" s="93" t="s">
        <v>27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</row>
    <row r="18" spans="1:19" s="27" customFormat="1" x14ac:dyDescent="0.25">
      <c r="A18" s="31" t="s">
        <v>17</v>
      </c>
      <c r="B18" s="32" t="s">
        <v>18</v>
      </c>
      <c r="C18" s="29">
        <v>77</v>
      </c>
      <c r="D18" s="29">
        <v>66</v>
      </c>
      <c r="E18" s="29">
        <v>6138</v>
      </c>
      <c r="F18" s="29">
        <v>5046</v>
      </c>
      <c r="G18" s="29">
        <v>5632</v>
      </c>
      <c r="H18" s="29">
        <v>-81.599999999999994</v>
      </c>
      <c r="I18" s="29">
        <v>5336</v>
      </c>
      <c r="J18" s="29">
        <v>296</v>
      </c>
      <c r="K18" s="29">
        <v>-79.599999999999994</v>
      </c>
      <c r="L18" s="29">
        <v>-93.3</v>
      </c>
      <c r="M18" s="29">
        <v>19358</v>
      </c>
      <c r="N18" s="29">
        <v>-72.400000000000006</v>
      </c>
      <c r="O18" s="29">
        <v>18619</v>
      </c>
      <c r="P18" s="29">
        <v>739</v>
      </c>
      <c r="Q18" s="29">
        <v>-69.8</v>
      </c>
      <c r="R18" s="29">
        <v>-91.3</v>
      </c>
      <c r="S18" s="29">
        <v>3.4</v>
      </c>
    </row>
    <row r="19" spans="1:19" s="27" customFormat="1" x14ac:dyDescent="0.25">
      <c r="A19" s="31" t="s">
        <v>19</v>
      </c>
      <c r="B19" s="32" t="s">
        <v>20</v>
      </c>
      <c r="C19" s="29">
        <v>244</v>
      </c>
      <c r="D19" s="29">
        <v>191</v>
      </c>
      <c r="E19" s="29">
        <v>19512</v>
      </c>
      <c r="F19" s="29">
        <v>15219</v>
      </c>
      <c r="G19" s="29">
        <v>16136</v>
      </c>
      <c r="H19" s="29">
        <v>-85.1</v>
      </c>
      <c r="I19" s="29">
        <v>14508</v>
      </c>
      <c r="J19" s="29">
        <v>1628</v>
      </c>
      <c r="K19" s="29">
        <v>-84.3</v>
      </c>
      <c r="L19" s="29">
        <v>-89.7</v>
      </c>
      <c r="M19" s="29">
        <v>47164</v>
      </c>
      <c r="N19" s="29">
        <v>-77.5</v>
      </c>
      <c r="O19" s="29">
        <v>42459</v>
      </c>
      <c r="P19" s="29">
        <v>4705</v>
      </c>
      <c r="Q19" s="29">
        <v>-76</v>
      </c>
      <c r="R19" s="29">
        <v>-85.5</v>
      </c>
      <c r="S19" s="29">
        <v>2.9</v>
      </c>
    </row>
    <row r="20" spans="1:19" s="27" customFormat="1" x14ac:dyDescent="0.25">
      <c r="A20" s="31" t="s">
        <v>21</v>
      </c>
      <c r="B20" s="32" t="s">
        <v>22</v>
      </c>
      <c r="C20" s="29">
        <v>388</v>
      </c>
      <c r="D20" s="29">
        <v>294</v>
      </c>
      <c r="E20" s="29">
        <v>41938</v>
      </c>
      <c r="F20" s="29">
        <v>31801</v>
      </c>
      <c r="G20" s="29">
        <v>33060</v>
      </c>
      <c r="H20" s="29">
        <v>-89.8</v>
      </c>
      <c r="I20" s="29">
        <v>27482</v>
      </c>
      <c r="J20" s="29">
        <v>5578</v>
      </c>
      <c r="K20" s="29">
        <v>-88.6</v>
      </c>
      <c r="L20" s="29">
        <v>-93.2</v>
      </c>
      <c r="M20" s="29">
        <v>95306</v>
      </c>
      <c r="N20" s="29">
        <v>-84</v>
      </c>
      <c r="O20" s="29">
        <v>77260</v>
      </c>
      <c r="P20" s="29">
        <v>18046</v>
      </c>
      <c r="Q20" s="29">
        <v>-82.3</v>
      </c>
      <c r="R20" s="29">
        <v>-88.8</v>
      </c>
      <c r="S20" s="29">
        <v>2.9</v>
      </c>
    </row>
    <row r="21" spans="1:19" s="27" customFormat="1" x14ac:dyDescent="0.25">
      <c r="A21" s="31" t="s">
        <v>23</v>
      </c>
      <c r="B21" s="32" t="s">
        <v>24</v>
      </c>
      <c r="C21" s="29">
        <v>313</v>
      </c>
      <c r="D21" s="29">
        <v>237</v>
      </c>
      <c r="E21" s="29">
        <v>35388</v>
      </c>
      <c r="F21" s="29">
        <v>26745</v>
      </c>
      <c r="G21" s="29">
        <v>30116</v>
      </c>
      <c r="H21" s="29">
        <v>-88.9</v>
      </c>
      <c r="I21" s="29">
        <v>25451</v>
      </c>
      <c r="J21" s="29">
        <v>4665</v>
      </c>
      <c r="K21" s="29">
        <v>-85.4</v>
      </c>
      <c r="L21" s="29">
        <v>-95.1</v>
      </c>
      <c r="M21" s="29">
        <v>73484</v>
      </c>
      <c r="N21" s="29">
        <v>-83.9</v>
      </c>
      <c r="O21" s="29">
        <v>63289</v>
      </c>
      <c r="P21" s="29">
        <v>10195</v>
      </c>
      <c r="Q21" s="29">
        <v>-77.599999999999994</v>
      </c>
      <c r="R21" s="29">
        <v>-94.1</v>
      </c>
      <c r="S21" s="29">
        <v>2.4</v>
      </c>
    </row>
    <row r="22" spans="1:19" s="27" customFormat="1" x14ac:dyDescent="0.25">
      <c r="A22" s="31" t="s">
        <v>25</v>
      </c>
      <c r="B22" s="32" t="s">
        <v>26</v>
      </c>
      <c r="C22" s="29">
        <v>565</v>
      </c>
      <c r="D22" s="29">
        <v>459</v>
      </c>
      <c r="E22" s="29">
        <v>46383</v>
      </c>
      <c r="F22" s="29">
        <v>36928</v>
      </c>
      <c r="G22" s="29">
        <v>43385</v>
      </c>
      <c r="H22" s="29">
        <v>-84.3</v>
      </c>
      <c r="I22" s="29">
        <v>38933</v>
      </c>
      <c r="J22" s="29">
        <v>4452</v>
      </c>
      <c r="K22" s="29">
        <v>-83.2</v>
      </c>
      <c r="L22" s="29">
        <v>-90</v>
      </c>
      <c r="M22" s="29">
        <v>147866</v>
      </c>
      <c r="N22" s="29">
        <v>-72.5</v>
      </c>
      <c r="O22" s="29">
        <v>134918</v>
      </c>
      <c r="P22" s="29">
        <v>12948</v>
      </c>
      <c r="Q22" s="29">
        <v>-70.2</v>
      </c>
      <c r="R22" s="29">
        <v>-84.7</v>
      </c>
      <c r="S22" s="29">
        <v>3.4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128329</v>
      </c>
      <c r="H23" s="21">
        <f>G23/'2020'!G23*100-100</f>
        <v>-87.288860009964552</v>
      </c>
      <c r="I23" s="20">
        <f>SUM(I18:I22)</f>
        <v>111710</v>
      </c>
      <c r="J23" s="20">
        <f>SUM(J18:J22)</f>
        <v>16619</v>
      </c>
      <c r="K23" s="21">
        <f>I23/'2020'!I23*100-100</f>
        <v>-85.423242692374444</v>
      </c>
      <c r="L23" s="21">
        <f>J23/'2020'!J23*100-100</f>
        <v>-93.167147708677675</v>
      </c>
      <c r="M23" s="20">
        <f>SUM(M18:M22)</f>
        <v>383178</v>
      </c>
      <c r="N23" s="21">
        <f>M23/'2020'!M23*100-100</f>
        <v>-79.497214147092393</v>
      </c>
      <c r="O23" s="20">
        <f>SUM(O18:O22)</f>
        <v>336545</v>
      </c>
      <c r="P23" s="20">
        <f>SUM(P18:P22)</f>
        <v>46633</v>
      </c>
      <c r="Q23" s="21">
        <f>O23/'2020'!O23*100-100</f>
        <v>-76.115942481537573</v>
      </c>
      <c r="R23" s="21">
        <f>P23/'2020'!P23*100-100</f>
        <v>-89.858621357069694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243313</v>
      </c>
      <c r="H24" s="26">
        <f>G24/'2020'!G24*100-100</f>
        <v>-87.688570361652324</v>
      </c>
      <c r="I24" s="25">
        <f>I23+I14</f>
        <v>211954</v>
      </c>
      <c r="J24" s="25">
        <f>J23+J14</f>
        <v>31359</v>
      </c>
      <c r="K24" s="26">
        <f>I24/'2020'!I24*100-100</f>
        <v>-85.707822012977687</v>
      </c>
      <c r="L24" s="26">
        <f>J24/'2020'!J24*100-100</f>
        <v>-93.64315816999823</v>
      </c>
      <c r="M24" s="25">
        <f>M23+M14</f>
        <v>721725</v>
      </c>
      <c r="N24" s="26">
        <f>M24/'2020'!M24*100-100</f>
        <v>-80.468459291665866</v>
      </c>
      <c r="O24" s="25">
        <f>O23+O14</f>
        <v>634242</v>
      </c>
      <c r="P24" s="25">
        <f>P23+P14</f>
        <v>87483</v>
      </c>
      <c r="Q24" s="26">
        <f>O24/'2020'!O24*100-100</f>
        <v>-76.922825023868853</v>
      </c>
      <c r="R24" s="26">
        <f>P24/'2020'!P24*100-100</f>
        <v>-90.760383386581466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7" customFormat="1" x14ac:dyDescent="0.25">
      <c r="A27" s="31" t="s">
        <v>17</v>
      </c>
      <c r="B27" s="32" t="s">
        <v>18</v>
      </c>
      <c r="C27" s="29">
        <v>76</v>
      </c>
      <c r="D27" s="29">
        <v>63</v>
      </c>
      <c r="E27" s="29">
        <v>6123</v>
      </c>
      <c r="F27" s="29">
        <v>4994</v>
      </c>
      <c r="G27" s="29">
        <v>7648</v>
      </c>
      <c r="H27" s="29">
        <v>-43.7</v>
      </c>
      <c r="I27" s="29">
        <v>7128</v>
      </c>
      <c r="J27" s="29">
        <v>520</v>
      </c>
      <c r="K27" s="29">
        <v>-42</v>
      </c>
      <c r="L27" s="29">
        <v>-60.1</v>
      </c>
      <c r="M27" s="29">
        <v>25011</v>
      </c>
      <c r="N27" s="29">
        <v>-28.6</v>
      </c>
      <c r="O27" s="29">
        <v>23667</v>
      </c>
      <c r="P27" s="29">
        <v>1344</v>
      </c>
      <c r="Q27" s="29">
        <v>-26</v>
      </c>
      <c r="R27" s="29">
        <v>-55.6</v>
      </c>
      <c r="S27" s="29">
        <v>3.3</v>
      </c>
    </row>
    <row r="28" spans="1:19" s="27" customFormat="1" x14ac:dyDescent="0.25">
      <c r="A28" s="31" t="s">
        <v>19</v>
      </c>
      <c r="B28" s="32" t="s">
        <v>20</v>
      </c>
      <c r="C28" s="29">
        <v>245</v>
      </c>
      <c r="D28" s="29">
        <v>195</v>
      </c>
      <c r="E28" s="29">
        <v>19646</v>
      </c>
      <c r="F28" s="29">
        <v>15647</v>
      </c>
      <c r="G28" s="29">
        <v>21071</v>
      </c>
      <c r="H28" s="29">
        <v>-56.2</v>
      </c>
      <c r="I28" s="29">
        <v>19276</v>
      </c>
      <c r="J28" s="29">
        <v>1795</v>
      </c>
      <c r="K28" s="29">
        <v>-55.1</v>
      </c>
      <c r="L28" s="29">
        <v>-65.8</v>
      </c>
      <c r="M28" s="29">
        <v>59769</v>
      </c>
      <c r="N28" s="29">
        <v>-45</v>
      </c>
      <c r="O28" s="29">
        <v>54542</v>
      </c>
      <c r="P28" s="29">
        <v>5227</v>
      </c>
      <c r="Q28" s="29">
        <v>-43</v>
      </c>
      <c r="R28" s="29">
        <v>-59.8</v>
      </c>
      <c r="S28" s="29">
        <v>2.8</v>
      </c>
    </row>
    <row r="29" spans="1:19" s="27" customFormat="1" x14ac:dyDescent="0.25">
      <c r="A29" s="31" t="s">
        <v>21</v>
      </c>
      <c r="B29" s="32" t="s">
        <v>22</v>
      </c>
      <c r="C29" s="29">
        <v>387</v>
      </c>
      <c r="D29" s="29">
        <v>308</v>
      </c>
      <c r="E29" s="29">
        <v>41885</v>
      </c>
      <c r="F29" s="29">
        <v>34026</v>
      </c>
      <c r="G29" s="29">
        <v>45360</v>
      </c>
      <c r="H29" s="29">
        <v>-58.9</v>
      </c>
      <c r="I29" s="29">
        <v>37269</v>
      </c>
      <c r="J29" s="29">
        <v>8091</v>
      </c>
      <c r="K29" s="29">
        <v>-56.3</v>
      </c>
      <c r="L29" s="29">
        <v>-67.7</v>
      </c>
      <c r="M29" s="29">
        <v>117338</v>
      </c>
      <c r="N29" s="29">
        <v>-51.1</v>
      </c>
      <c r="O29" s="29">
        <v>95842</v>
      </c>
      <c r="P29" s="29">
        <v>21496</v>
      </c>
      <c r="Q29" s="29">
        <v>-49</v>
      </c>
      <c r="R29" s="29">
        <v>-58.5</v>
      </c>
      <c r="S29" s="29">
        <v>2.6</v>
      </c>
    </row>
    <row r="30" spans="1:19" s="27" customFormat="1" x14ac:dyDescent="0.25">
      <c r="A30" s="31" t="s">
        <v>23</v>
      </c>
      <c r="B30" s="32" t="s">
        <v>24</v>
      </c>
      <c r="C30" s="29">
        <v>313</v>
      </c>
      <c r="D30" s="29">
        <v>248</v>
      </c>
      <c r="E30" s="29">
        <v>35374</v>
      </c>
      <c r="F30" s="29">
        <v>27643</v>
      </c>
      <c r="G30" s="29">
        <v>41523</v>
      </c>
      <c r="H30" s="29">
        <v>-59.4</v>
      </c>
      <c r="I30" s="29">
        <v>35072</v>
      </c>
      <c r="J30" s="29">
        <v>6451</v>
      </c>
      <c r="K30" s="29">
        <v>-55.2</v>
      </c>
      <c r="L30" s="29">
        <v>-73.2</v>
      </c>
      <c r="M30" s="29">
        <v>80176</v>
      </c>
      <c r="N30" s="29">
        <v>-52.4</v>
      </c>
      <c r="O30" s="29">
        <v>67668</v>
      </c>
      <c r="P30" s="29">
        <v>12508</v>
      </c>
      <c r="Q30" s="29">
        <v>-46.5</v>
      </c>
      <c r="R30" s="29">
        <v>-70.2</v>
      </c>
      <c r="S30" s="29">
        <v>1.9</v>
      </c>
    </row>
    <row r="31" spans="1:19" s="27" customFormat="1" x14ac:dyDescent="0.25">
      <c r="A31" s="31" t="s">
        <v>25</v>
      </c>
      <c r="B31" s="32" t="s">
        <v>26</v>
      </c>
      <c r="C31" s="29">
        <v>565</v>
      </c>
      <c r="D31" s="29">
        <v>473</v>
      </c>
      <c r="E31" s="29">
        <v>46374</v>
      </c>
      <c r="F31" s="29">
        <v>38758</v>
      </c>
      <c r="G31" s="29">
        <v>59405</v>
      </c>
      <c r="H31" s="29">
        <v>-49.5</v>
      </c>
      <c r="I31" s="29">
        <v>52912</v>
      </c>
      <c r="J31" s="29">
        <v>6493</v>
      </c>
      <c r="K31" s="29">
        <v>-49</v>
      </c>
      <c r="L31" s="29">
        <v>-52.6</v>
      </c>
      <c r="M31" s="29">
        <v>194280</v>
      </c>
      <c r="N31" s="29">
        <v>-31.2</v>
      </c>
      <c r="O31" s="29">
        <v>175247</v>
      </c>
      <c r="P31" s="29">
        <v>19033</v>
      </c>
      <c r="Q31" s="29">
        <v>-30.7</v>
      </c>
      <c r="R31" s="29">
        <v>-36</v>
      </c>
      <c r="S31" s="29">
        <v>3.3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175007</v>
      </c>
      <c r="H32" s="21">
        <f>G32/'2020'!G32*100-100</f>
        <v>-55.347725248958369</v>
      </c>
      <c r="I32" s="20">
        <f>SUM(I27:I31)</f>
        <v>151657</v>
      </c>
      <c r="J32" s="20">
        <f>SUM(J27:J31)</f>
        <v>23350</v>
      </c>
      <c r="K32" s="21">
        <f>I32/'2020'!I32*100-100</f>
        <v>-52.977635564815934</v>
      </c>
      <c r="L32" s="21">
        <f>J32/'2020'!J32*100-100</f>
        <v>-66.360283524462631</v>
      </c>
      <c r="M32" s="20">
        <f>SUM(M27:M31)</f>
        <v>476574</v>
      </c>
      <c r="N32" s="21">
        <f>M32/'2020'!M32*100-100</f>
        <v>-42.885254939089059</v>
      </c>
      <c r="O32" s="20">
        <f>SUM(O27:O31)</f>
        <v>416966</v>
      </c>
      <c r="P32" s="20">
        <f>SUM(P27:P31)</f>
        <v>59608</v>
      </c>
      <c r="Q32" s="21">
        <f>O32/'2020'!O32*100-100</f>
        <v>-39.991249809309167</v>
      </c>
      <c r="R32" s="21">
        <f>P32/'2020'!P32*100-100</f>
        <v>-57.292599571550376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418320</v>
      </c>
      <c r="H33" s="26">
        <f>G33/'2020'!G33*100-100</f>
        <v>-82.336331748619557</v>
      </c>
      <c r="I33" s="25">
        <f>I32+I23+I14</f>
        <v>363611</v>
      </c>
      <c r="J33" s="25">
        <f>J32+J23+J14</f>
        <v>54709</v>
      </c>
      <c r="K33" s="26">
        <f>I33/'2020'!I33*100-100</f>
        <v>-79.861237266882597</v>
      </c>
      <c r="L33" s="26">
        <f>J33/'2020'!J33*100-100</f>
        <v>-90.277809863822881</v>
      </c>
      <c r="M33" s="25">
        <f>M32+M23+M14</f>
        <v>1198299</v>
      </c>
      <c r="N33" s="26">
        <f>M33/'2020'!M33*100-100</f>
        <v>-73.545100750796095</v>
      </c>
      <c r="O33" s="25">
        <f>O32+O23+O14</f>
        <v>1051208</v>
      </c>
      <c r="P33" s="25">
        <f>P32+P23+P14</f>
        <v>147091</v>
      </c>
      <c r="Q33" s="26">
        <f>O33/'2020'!O33*100-100</f>
        <v>-69.46997468048562</v>
      </c>
      <c r="R33" s="26">
        <f>P33/'2020'!P33*100-100</f>
        <v>-86.460670951161546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7" customFormat="1" x14ac:dyDescent="0.25">
      <c r="A36" s="31" t="s">
        <v>17</v>
      </c>
      <c r="B36" s="32" t="s">
        <v>18</v>
      </c>
      <c r="C36" s="29">
        <v>75</v>
      </c>
      <c r="D36" s="29">
        <v>67</v>
      </c>
      <c r="E36" s="29">
        <v>6102</v>
      </c>
      <c r="F36" s="29">
        <v>5167</v>
      </c>
      <c r="G36" s="29">
        <v>6329</v>
      </c>
      <c r="H36" s="29">
        <v>174.3</v>
      </c>
      <c r="I36" s="29">
        <v>5958</v>
      </c>
      <c r="J36" s="29">
        <v>371</v>
      </c>
      <c r="K36" s="29">
        <v>181.4</v>
      </c>
      <c r="L36" s="29">
        <v>95.3</v>
      </c>
      <c r="M36" s="29">
        <v>21162</v>
      </c>
      <c r="N36" s="29">
        <v>146.69999999999999</v>
      </c>
      <c r="O36" s="29">
        <v>20192</v>
      </c>
      <c r="P36" s="29">
        <v>970</v>
      </c>
      <c r="Q36" s="29">
        <v>148.30000000000001</v>
      </c>
      <c r="R36" s="29">
        <v>117</v>
      </c>
      <c r="S36" s="29">
        <v>3.3</v>
      </c>
    </row>
    <row r="37" spans="1:19" s="27" customFormat="1" x14ac:dyDescent="0.25">
      <c r="A37" s="31" t="s">
        <v>19</v>
      </c>
      <c r="B37" s="32" t="s">
        <v>20</v>
      </c>
      <c r="C37" s="29">
        <v>244</v>
      </c>
      <c r="D37" s="29">
        <v>191</v>
      </c>
      <c r="E37" s="29">
        <v>19620</v>
      </c>
      <c r="F37" s="29">
        <v>15069</v>
      </c>
      <c r="G37" s="29">
        <v>17427</v>
      </c>
      <c r="H37" s="29">
        <v>179.5</v>
      </c>
      <c r="I37" s="29">
        <v>15674</v>
      </c>
      <c r="J37" s="29">
        <v>1753</v>
      </c>
      <c r="K37" s="29">
        <v>171.7</v>
      </c>
      <c r="L37" s="29">
        <v>277</v>
      </c>
      <c r="M37" s="29">
        <v>49560</v>
      </c>
      <c r="N37" s="29">
        <v>70.2</v>
      </c>
      <c r="O37" s="29">
        <v>43656</v>
      </c>
      <c r="P37" s="29">
        <v>5904</v>
      </c>
      <c r="Q37" s="29">
        <v>69.599999999999994</v>
      </c>
      <c r="R37" s="29">
        <v>74.599999999999994</v>
      </c>
      <c r="S37" s="29">
        <v>2.8</v>
      </c>
    </row>
    <row r="38" spans="1:19" s="27" customFormat="1" x14ac:dyDescent="0.25">
      <c r="A38" s="31" t="s">
        <v>21</v>
      </c>
      <c r="B38" s="32" t="s">
        <v>22</v>
      </c>
      <c r="C38" s="29">
        <v>385</v>
      </c>
      <c r="D38" s="29">
        <v>287</v>
      </c>
      <c r="E38" s="29">
        <v>41779</v>
      </c>
      <c r="F38" s="29">
        <v>31630</v>
      </c>
      <c r="G38" s="29">
        <v>39772</v>
      </c>
      <c r="H38" s="29">
        <v>162.4</v>
      </c>
      <c r="I38" s="29">
        <v>31880</v>
      </c>
      <c r="J38" s="29">
        <v>7892</v>
      </c>
      <c r="K38" s="29">
        <v>180.7</v>
      </c>
      <c r="L38" s="29">
        <v>107.8</v>
      </c>
      <c r="M38" s="29">
        <v>109436</v>
      </c>
      <c r="N38" s="29">
        <v>74.7</v>
      </c>
      <c r="O38" s="29">
        <v>87878</v>
      </c>
      <c r="P38" s="29">
        <v>21558</v>
      </c>
      <c r="Q38" s="29">
        <v>72.900000000000006</v>
      </c>
      <c r="R38" s="29">
        <v>82.6</v>
      </c>
      <c r="S38" s="29">
        <v>2.8</v>
      </c>
    </row>
    <row r="39" spans="1:19" s="27" customFormat="1" x14ac:dyDescent="0.25">
      <c r="A39" s="31" t="s">
        <v>23</v>
      </c>
      <c r="B39" s="32" t="s">
        <v>24</v>
      </c>
      <c r="C39" s="29">
        <v>312</v>
      </c>
      <c r="D39" s="29">
        <v>245</v>
      </c>
      <c r="E39" s="29">
        <v>35578</v>
      </c>
      <c r="F39" s="29">
        <v>27788</v>
      </c>
      <c r="G39" s="29">
        <v>36771</v>
      </c>
      <c r="H39" s="29">
        <v>233.6</v>
      </c>
      <c r="I39" s="29">
        <v>30138</v>
      </c>
      <c r="J39" s="29">
        <v>6633</v>
      </c>
      <c r="K39" s="29">
        <v>204.7</v>
      </c>
      <c r="L39" s="29">
        <v>485.4</v>
      </c>
      <c r="M39" s="29">
        <v>71396</v>
      </c>
      <c r="N39" s="29">
        <v>153.9</v>
      </c>
      <c r="O39" s="29">
        <v>58160</v>
      </c>
      <c r="P39" s="29">
        <v>13236</v>
      </c>
      <c r="Q39" s="29">
        <v>142.6</v>
      </c>
      <c r="R39" s="29">
        <v>219.1</v>
      </c>
      <c r="S39" s="29">
        <v>1.9</v>
      </c>
    </row>
    <row r="40" spans="1:19" s="27" customFormat="1" x14ac:dyDescent="0.25">
      <c r="A40" s="31" t="s">
        <v>25</v>
      </c>
      <c r="B40" s="32" t="s">
        <v>26</v>
      </c>
      <c r="C40" s="29">
        <v>562</v>
      </c>
      <c r="D40" s="29">
        <v>466</v>
      </c>
      <c r="E40" s="29">
        <v>46303</v>
      </c>
      <c r="F40" s="29">
        <v>37785</v>
      </c>
      <c r="G40" s="29">
        <v>53179</v>
      </c>
      <c r="H40" s="29">
        <v>118.9</v>
      </c>
      <c r="I40" s="29">
        <v>47903</v>
      </c>
      <c r="J40" s="29">
        <v>5276</v>
      </c>
      <c r="K40" s="29">
        <v>111.1</v>
      </c>
      <c r="L40" s="29">
        <v>229.5</v>
      </c>
      <c r="M40" s="29">
        <v>179346</v>
      </c>
      <c r="N40" s="29">
        <v>69.599999999999994</v>
      </c>
      <c r="O40" s="29">
        <v>162904</v>
      </c>
      <c r="P40" s="29">
        <v>16442</v>
      </c>
      <c r="Q40" s="29">
        <v>62.4</v>
      </c>
      <c r="R40" s="29">
        <v>204.4</v>
      </c>
      <c r="S40" s="29">
        <v>3.4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153478</v>
      </c>
      <c r="H41" s="21">
        <f>G41/'2020'!G41*100-100</f>
        <v>160.09252825840127</v>
      </c>
      <c r="I41" s="20">
        <f>SUM(I36:I40)</f>
        <v>131553</v>
      </c>
      <c r="J41" s="20">
        <f>SUM(J36:J40)</f>
        <v>21925</v>
      </c>
      <c r="K41" s="21">
        <f>I41/'2020'!I41*100-100</f>
        <v>153.85060687339598</v>
      </c>
      <c r="L41" s="21">
        <f>J41/'2020'!J41*100-100</f>
        <v>205.10715279710547</v>
      </c>
      <c r="M41" s="20">
        <f>SUM(M36:M40)</f>
        <v>430900</v>
      </c>
      <c r="N41" s="21">
        <f>M41/'2020'!M41*100-100</f>
        <v>83.994329439092695</v>
      </c>
      <c r="O41" s="20">
        <f>SUM(O36:O40)</f>
        <v>372790</v>
      </c>
      <c r="P41" s="20">
        <f>SUM(P36:P40)</f>
        <v>58110</v>
      </c>
      <c r="Q41" s="21">
        <f>O41/'2020'!O41*100-100</f>
        <v>78.362447190763959</v>
      </c>
      <c r="R41" s="21">
        <f>P41/'2020'!P41*100-100</f>
        <v>130.73257891602145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571798</v>
      </c>
      <c r="H42" s="26">
        <f>G42/'2020'!G42*100-100</f>
        <v>-76.44265550456069</v>
      </c>
      <c r="I42" s="25">
        <f>I41+I32+I23+I14</f>
        <v>495164</v>
      </c>
      <c r="J42" s="25">
        <f>J41+J32+J23+J14</f>
        <v>76634</v>
      </c>
      <c r="K42" s="26">
        <f>I42/'2020'!I42*100-100</f>
        <v>-73.340311012834945</v>
      </c>
      <c r="L42" s="26">
        <f>J42/'2020'!J42*100-100</f>
        <v>-86.553291841329056</v>
      </c>
      <c r="M42" s="25">
        <f>M41+M32+M23+M14</f>
        <v>1629199</v>
      </c>
      <c r="N42" s="26">
        <f>M42/'2020'!M42*100-100</f>
        <v>-65.800317562677066</v>
      </c>
      <c r="O42" s="25">
        <f t="shared" ref="O42:P42" si="0">O41+O32+O23+O14</f>
        <v>1423998</v>
      </c>
      <c r="P42" s="25">
        <f t="shared" si="0"/>
        <v>205201</v>
      </c>
      <c r="Q42" s="26">
        <f>O42/'2020'!O42*100-100</f>
        <v>-61.009867748242776</v>
      </c>
      <c r="R42" s="26">
        <f>P42/'2020'!P42*100-100</f>
        <v>-81.539750068146063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7" customFormat="1" x14ac:dyDescent="0.25">
      <c r="A45" s="31" t="s">
        <v>17</v>
      </c>
      <c r="B45" s="32" t="s">
        <v>18</v>
      </c>
      <c r="C45" s="29">
        <v>76</v>
      </c>
      <c r="D45" s="29">
        <v>68</v>
      </c>
      <c r="E45" s="29">
        <v>6125</v>
      </c>
      <c r="F45" s="29">
        <v>5196</v>
      </c>
      <c r="G45" s="29">
        <v>6703</v>
      </c>
      <c r="H45" s="29">
        <v>15</v>
      </c>
      <c r="I45" s="29">
        <v>6197</v>
      </c>
      <c r="J45" s="29">
        <v>506</v>
      </c>
      <c r="K45" s="29">
        <v>13.4</v>
      </c>
      <c r="L45" s="29">
        <v>39</v>
      </c>
      <c r="M45" s="29">
        <v>21916</v>
      </c>
      <c r="N45" s="29">
        <v>28.8</v>
      </c>
      <c r="O45" s="29">
        <v>20744</v>
      </c>
      <c r="P45" s="29">
        <v>1172</v>
      </c>
      <c r="Q45" s="29">
        <v>26.8</v>
      </c>
      <c r="R45" s="29">
        <v>77.8</v>
      </c>
      <c r="S45" s="29">
        <v>3.3</v>
      </c>
    </row>
    <row r="46" spans="1:19" s="27" customFormat="1" x14ac:dyDescent="0.25">
      <c r="A46" s="31" t="s">
        <v>19</v>
      </c>
      <c r="B46" s="32" t="s">
        <v>20</v>
      </c>
      <c r="C46" s="29">
        <v>242</v>
      </c>
      <c r="D46" s="29">
        <v>196</v>
      </c>
      <c r="E46" s="29">
        <v>19574</v>
      </c>
      <c r="F46" s="29">
        <v>15046</v>
      </c>
      <c r="G46" s="29">
        <v>24321</v>
      </c>
      <c r="H46" s="29">
        <v>36.200000000000003</v>
      </c>
      <c r="I46" s="29">
        <v>22338</v>
      </c>
      <c r="J46" s="29">
        <v>1983</v>
      </c>
      <c r="K46" s="29">
        <v>34.1</v>
      </c>
      <c r="L46" s="29">
        <v>64.599999999999994</v>
      </c>
      <c r="M46" s="29">
        <v>62425</v>
      </c>
      <c r="N46" s="29">
        <v>23.7</v>
      </c>
      <c r="O46" s="29">
        <v>55563</v>
      </c>
      <c r="P46" s="29">
        <v>6862</v>
      </c>
      <c r="Q46" s="29">
        <v>21.5</v>
      </c>
      <c r="R46" s="29">
        <v>44.6</v>
      </c>
      <c r="S46" s="29">
        <v>2.6</v>
      </c>
    </row>
    <row r="47" spans="1:19" s="27" customFormat="1" x14ac:dyDescent="0.25">
      <c r="A47" s="31" t="s">
        <v>21</v>
      </c>
      <c r="B47" s="32" t="s">
        <v>22</v>
      </c>
      <c r="C47" s="29">
        <v>387</v>
      </c>
      <c r="D47" s="29">
        <v>293</v>
      </c>
      <c r="E47" s="29">
        <v>42075</v>
      </c>
      <c r="F47" s="29">
        <v>32525</v>
      </c>
      <c r="G47" s="29">
        <v>47868</v>
      </c>
      <c r="H47" s="29">
        <v>17.7</v>
      </c>
      <c r="I47" s="29">
        <v>38075</v>
      </c>
      <c r="J47" s="29">
        <v>9793</v>
      </c>
      <c r="K47" s="29">
        <v>7.4</v>
      </c>
      <c r="L47" s="29">
        <v>88.3</v>
      </c>
      <c r="M47" s="29">
        <v>126100</v>
      </c>
      <c r="N47" s="29">
        <v>5.5</v>
      </c>
      <c r="O47" s="29">
        <v>99679</v>
      </c>
      <c r="P47" s="29">
        <v>26421</v>
      </c>
      <c r="Q47" s="29">
        <v>-2.6</v>
      </c>
      <c r="R47" s="29">
        <v>54</v>
      </c>
      <c r="S47" s="29">
        <v>2.6</v>
      </c>
    </row>
    <row r="48" spans="1:19" s="27" customFormat="1" x14ac:dyDescent="0.25">
      <c r="A48" s="31" t="s">
        <v>23</v>
      </c>
      <c r="B48" s="32" t="s">
        <v>24</v>
      </c>
      <c r="C48" s="29">
        <v>314</v>
      </c>
      <c r="D48" s="29">
        <v>252</v>
      </c>
      <c r="E48" s="29">
        <v>36338</v>
      </c>
      <c r="F48" s="29">
        <v>29230</v>
      </c>
      <c r="G48" s="29">
        <v>48008</v>
      </c>
      <c r="H48" s="29">
        <v>65.3</v>
      </c>
      <c r="I48" s="29">
        <v>39850</v>
      </c>
      <c r="J48" s="29">
        <v>8158</v>
      </c>
      <c r="K48" s="29">
        <v>55.6</v>
      </c>
      <c r="L48" s="29">
        <v>138.30000000000001</v>
      </c>
      <c r="M48" s="29">
        <v>85123</v>
      </c>
      <c r="N48" s="29">
        <v>51.4</v>
      </c>
      <c r="O48" s="29">
        <v>70002</v>
      </c>
      <c r="P48" s="29">
        <v>15121</v>
      </c>
      <c r="Q48" s="29">
        <v>43.1</v>
      </c>
      <c r="R48" s="29">
        <v>107.4</v>
      </c>
      <c r="S48" s="29">
        <v>1.8</v>
      </c>
    </row>
    <row r="49" spans="1:19" s="27" customFormat="1" x14ac:dyDescent="0.25">
      <c r="A49" s="31" t="s">
        <v>25</v>
      </c>
      <c r="B49" s="32" t="s">
        <v>26</v>
      </c>
      <c r="C49" s="29">
        <v>562</v>
      </c>
      <c r="D49" s="29">
        <v>486</v>
      </c>
      <c r="E49" s="29">
        <v>46301</v>
      </c>
      <c r="F49" s="29">
        <v>39003</v>
      </c>
      <c r="G49" s="29">
        <v>63383</v>
      </c>
      <c r="H49" s="29">
        <v>15</v>
      </c>
      <c r="I49" s="29">
        <v>57027</v>
      </c>
      <c r="J49" s="29">
        <v>6356</v>
      </c>
      <c r="K49" s="29">
        <v>11.1</v>
      </c>
      <c r="L49" s="29">
        <v>67.5</v>
      </c>
      <c r="M49" s="29">
        <v>194950</v>
      </c>
      <c r="N49" s="29">
        <v>20.3</v>
      </c>
      <c r="O49" s="29">
        <v>178171</v>
      </c>
      <c r="P49" s="29">
        <v>16779</v>
      </c>
      <c r="Q49" s="29">
        <v>18.2</v>
      </c>
      <c r="R49" s="29">
        <v>48.4</v>
      </c>
      <c r="S49" s="29">
        <v>3.1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190283</v>
      </c>
      <c r="H50" s="21">
        <f>G50/'2020'!G50*100-100</f>
        <v>28.137563215913929</v>
      </c>
      <c r="I50" s="20">
        <f>SUM(I45:I49)</f>
        <v>163487</v>
      </c>
      <c r="J50" s="20">
        <f>SUM(J45:J49)</f>
        <v>26796</v>
      </c>
      <c r="K50" s="21">
        <f>I50/'2020'!I50*100-100</f>
        <v>21.539925509058605</v>
      </c>
      <c r="L50" s="21">
        <f>J50/'2020'!J50*100-100</f>
        <v>91.591591591591595</v>
      </c>
      <c r="M50" s="20">
        <f>SUM(M45:M49)</f>
        <v>490514</v>
      </c>
      <c r="N50" s="21">
        <f>M50/'2020'!M50*100-100</f>
        <v>21.02223242020284</v>
      </c>
      <c r="O50" s="20">
        <f>SUM(O45:O49)</f>
        <v>424159</v>
      </c>
      <c r="P50" s="20">
        <f>SUM(P45:P49)</f>
        <v>66355</v>
      </c>
      <c r="Q50" s="21">
        <f>O50/'2020'!O50*100-100</f>
        <v>16.476959113788837</v>
      </c>
      <c r="R50" s="21">
        <f>P50/'2020'!P50*100-100</f>
        <v>61.243681959564526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762081</v>
      </c>
      <c r="H51" s="26">
        <f>G51/'2020'!G51*100-100</f>
        <v>-70.41334224203429</v>
      </c>
      <c r="I51" s="25">
        <f>I50+I41+I32+I23+I14</f>
        <v>658651</v>
      </c>
      <c r="J51" s="25">
        <f>J50+J41+J32+J23+J14</f>
        <v>103430</v>
      </c>
      <c r="K51" s="26">
        <f>I51/'2020'!I51*100-100</f>
        <v>-66.932933172144288</v>
      </c>
      <c r="L51" s="26">
        <f>J51/'2020'!J51*100-100</f>
        <v>-82.286198717235123</v>
      </c>
      <c r="M51" s="25">
        <f>M50+M41+M32+M23+M14</f>
        <v>2119713</v>
      </c>
      <c r="N51" s="26">
        <f>M51/'2020'!M51*100-100</f>
        <v>-58.992554399775742</v>
      </c>
      <c r="O51" s="25">
        <f>O50+O41+O32+O23+O14</f>
        <v>1848157</v>
      </c>
      <c r="P51" s="25">
        <f>P50+P41+P32+P23+P14</f>
        <v>271556</v>
      </c>
      <c r="Q51" s="26">
        <f>O51/'2020'!O51*100-100</f>
        <v>-53.984256383519593</v>
      </c>
      <c r="R51" s="26">
        <f>P51/'2020'!P51*100-100</f>
        <v>-76.442460756375056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7" customFormat="1" x14ac:dyDescent="0.25">
      <c r="A54" s="31" t="s">
        <v>17</v>
      </c>
      <c r="B54" s="32" t="s">
        <v>18</v>
      </c>
      <c r="C54" s="29">
        <v>76</v>
      </c>
      <c r="D54" s="29">
        <v>71</v>
      </c>
      <c r="E54" s="29">
        <v>6126</v>
      </c>
      <c r="F54" s="29">
        <v>5431</v>
      </c>
      <c r="G54" s="29">
        <v>10543</v>
      </c>
      <c r="H54" s="29">
        <v>-7.4</v>
      </c>
      <c r="I54" s="29">
        <v>9724</v>
      </c>
      <c r="J54" s="29">
        <v>819</v>
      </c>
      <c r="K54" s="29">
        <v>-6.5</v>
      </c>
      <c r="L54" s="29">
        <v>-17.2</v>
      </c>
      <c r="M54" s="29">
        <v>28721</v>
      </c>
      <c r="N54" s="29">
        <v>1.5</v>
      </c>
      <c r="O54" s="29">
        <v>27031</v>
      </c>
      <c r="P54" s="29">
        <v>1690</v>
      </c>
      <c r="Q54" s="29">
        <v>1.7</v>
      </c>
      <c r="R54" s="29">
        <v>-1.7</v>
      </c>
      <c r="S54" s="29">
        <v>2.7</v>
      </c>
    </row>
    <row r="55" spans="1:19" s="27" customFormat="1" x14ac:dyDescent="0.25">
      <c r="A55" s="31" t="s">
        <v>19</v>
      </c>
      <c r="B55" s="32" t="s">
        <v>20</v>
      </c>
      <c r="C55" s="29">
        <v>241</v>
      </c>
      <c r="D55" s="29">
        <v>219</v>
      </c>
      <c r="E55" s="29">
        <v>19486</v>
      </c>
      <c r="F55" s="29">
        <v>16854</v>
      </c>
      <c r="G55" s="29">
        <v>47491</v>
      </c>
      <c r="H55" s="29">
        <v>3.3</v>
      </c>
      <c r="I55" s="29">
        <v>43341</v>
      </c>
      <c r="J55" s="29">
        <v>4150</v>
      </c>
      <c r="K55" s="29">
        <v>3.6</v>
      </c>
      <c r="L55" s="29">
        <v>0.9</v>
      </c>
      <c r="M55" s="29">
        <v>102791</v>
      </c>
      <c r="N55" s="29">
        <v>3.6</v>
      </c>
      <c r="O55" s="29">
        <v>92097</v>
      </c>
      <c r="P55" s="29">
        <v>10694</v>
      </c>
      <c r="Q55" s="29">
        <v>3</v>
      </c>
      <c r="R55" s="29">
        <v>8.8000000000000007</v>
      </c>
      <c r="S55" s="29">
        <v>2.2000000000000002</v>
      </c>
    </row>
    <row r="56" spans="1:19" s="27" customFormat="1" x14ac:dyDescent="0.25">
      <c r="A56" s="31" t="s">
        <v>21</v>
      </c>
      <c r="B56" s="32" t="s">
        <v>22</v>
      </c>
      <c r="C56" s="29">
        <v>388</v>
      </c>
      <c r="D56" s="29">
        <v>333</v>
      </c>
      <c r="E56" s="29">
        <v>42887</v>
      </c>
      <c r="F56" s="29">
        <v>36793</v>
      </c>
      <c r="G56" s="29">
        <v>106205</v>
      </c>
      <c r="H56" s="29">
        <v>8</v>
      </c>
      <c r="I56" s="29">
        <v>88378</v>
      </c>
      <c r="J56" s="29">
        <v>17827</v>
      </c>
      <c r="K56" s="29">
        <v>4.5999999999999996</v>
      </c>
      <c r="L56" s="29">
        <v>28.6</v>
      </c>
      <c r="M56" s="29">
        <v>225645</v>
      </c>
      <c r="N56" s="29">
        <v>7.5</v>
      </c>
      <c r="O56" s="29">
        <v>186728</v>
      </c>
      <c r="P56" s="29">
        <v>38917</v>
      </c>
      <c r="Q56" s="29">
        <v>4.2</v>
      </c>
      <c r="R56" s="29">
        <v>26.2</v>
      </c>
      <c r="S56" s="29">
        <v>2.1</v>
      </c>
    </row>
    <row r="57" spans="1:19" s="27" customFormat="1" x14ac:dyDescent="0.25">
      <c r="A57" s="31" t="s">
        <v>23</v>
      </c>
      <c r="B57" s="32" t="s">
        <v>24</v>
      </c>
      <c r="C57" s="29">
        <v>313</v>
      </c>
      <c r="D57" s="29">
        <v>269</v>
      </c>
      <c r="E57" s="29">
        <v>36230</v>
      </c>
      <c r="F57" s="29">
        <v>31027</v>
      </c>
      <c r="G57" s="29">
        <v>82451</v>
      </c>
      <c r="H57" s="29">
        <v>21.8</v>
      </c>
      <c r="I57" s="29">
        <v>68481</v>
      </c>
      <c r="J57" s="29">
        <v>13970</v>
      </c>
      <c r="K57" s="29">
        <v>20.8</v>
      </c>
      <c r="L57" s="29">
        <v>26.8</v>
      </c>
      <c r="M57" s="29">
        <v>142209</v>
      </c>
      <c r="N57" s="29">
        <v>24.6</v>
      </c>
      <c r="O57" s="29">
        <v>117172</v>
      </c>
      <c r="P57" s="29">
        <v>25037</v>
      </c>
      <c r="Q57" s="29">
        <v>23.9</v>
      </c>
      <c r="R57" s="29">
        <v>27.9</v>
      </c>
      <c r="S57" s="29">
        <v>1.7</v>
      </c>
    </row>
    <row r="58" spans="1:19" s="27" customFormat="1" x14ac:dyDescent="0.25">
      <c r="A58" s="31" t="s">
        <v>25</v>
      </c>
      <c r="B58" s="32" t="s">
        <v>26</v>
      </c>
      <c r="C58" s="29">
        <v>561</v>
      </c>
      <c r="D58" s="29">
        <v>516</v>
      </c>
      <c r="E58" s="29">
        <v>46205</v>
      </c>
      <c r="F58" s="29">
        <v>40308</v>
      </c>
      <c r="G58" s="29">
        <v>116448</v>
      </c>
      <c r="H58" s="29">
        <v>6.2</v>
      </c>
      <c r="I58" s="29">
        <v>104431</v>
      </c>
      <c r="J58" s="29">
        <v>12017</v>
      </c>
      <c r="K58" s="29">
        <v>5.3</v>
      </c>
      <c r="L58" s="29">
        <v>14</v>
      </c>
      <c r="M58" s="29">
        <v>297958</v>
      </c>
      <c r="N58" s="29">
        <v>18.600000000000001</v>
      </c>
      <c r="O58" s="29">
        <v>270118</v>
      </c>
      <c r="P58" s="29">
        <v>27840</v>
      </c>
      <c r="Q58" s="29">
        <v>17.2</v>
      </c>
      <c r="R58" s="29">
        <v>34.200000000000003</v>
      </c>
      <c r="S58" s="29">
        <v>2.6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363138</v>
      </c>
      <c r="H59" s="21">
        <f>G59/'2020'!G59*100-100</f>
        <v>9.0360432855718784</v>
      </c>
      <c r="I59" s="20">
        <f>SUM(I54:I58)</f>
        <v>314355</v>
      </c>
      <c r="J59" s="20">
        <f>SUM(J54:J58)</f>
        <v>48783</v>
      </c>
      <c r="K59" s="21">
        <f>I59/'2020'!I59*100-100</f>
        <v>7.4604059056988774</v>
      </c>
      <c r="L59" s="21">
        <f>J59/'2020'!J59*100-100</f>
        <v>20.413200701009558</v>
      </c>
      <c r="M59" s="20">
        <f>SUM(M54:M58)</f>
        <v>797324</v>
      </c>
      <c r="N59" s="21">
        <f>M59/'2020'!M59*100-100</f>
        <v>13.449145777693033</v>
      </c>
      <c r="O59" s="20">
        <f>SUM(O54:O58)</f>
        <v>693146</v>
      </c>
      <c r="P59" s="20">
        <f>SUM(P54:P58)</f>
        <v>104178</v>
      </c>
      <c r="Q59" s="21">
        <f>O59/'2020'!O59*100-100</f>
        <v>11.77989321060025</v>
      </c>
      <c r="R59" s="21">
        <f>P59/'2020'!P59*100-100</f>
        <v>25.964886825304717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1125219</v>
      </c>
      <c r="H60" s="26">
        <f>G60/'2020'!G60*100-100</f>
        <v>-61.316768443926932</v>
      </c>
      <c r="I60" s="25">
        <f>I59+I50+I41+I32+I23+I14</f>
        <v>973006</v>
      </c>
      <c r="J60" s="25">
        <f>J59+J50+J41+J32+J23+J14</f>
        <v>152213</v>
      </c>
      <c r="K60" s="26">
        <f>I60/'2020'!I60*100-100</f>
        <v>-57.406403008236317</v>
      </c>
      <c r="L60" s="26">
        <f>J60/'2020'!J60*100-100</f>
        <v>-75.62282994452346</v>
      </c>
      <c r="M60" s="25">
        <f>M59+M50+M41+M32+M23+M14</f>
        <v>2917037</v>
      </c>
      <c r="N60" s="26">
        <f>M60/'2020'!M60*100-100</f>
        <v>-50.322059518765315</v>
      </c>
      <c r="O60" s="25">
        <f>O59+O50+O41+O32+O23+O14</f>
        <v>2541303</v>
      </c>
      <c r="P60" s="25">
        <f>P59+P50+P41+P32+P23+P14</f>
        <v>375734</v>
      </c>
      <c r="Q60" s="26">
        <f>O60/'2020'!O60*100-100</f>
        <v>-45.188686102340647</v>
      </c>
      <c r="R60" s="26">
        <f>P60/'2020'!P60*100-100</f>
        <v>-69.587005105067917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7" customFormat="1" x14ac:dyDescent="0.25">
      <c r="A63" s="31" t="s">
        <v>17</v>
      </c>
      <c r="B63" s="32" t="s">
        <v>18</v>
      </c>
      <c r="C63" s="29">
        <v>76</v>
      </c>
      <c r="D63" s="29">
        <v>72</v>
      </c>
      <c r="E63" s="29">
        <v>6033</v>
      </c>
      <c r="F63" s="29">
        <v>5445</v>
      </c>
      <c r="G63" s="29">
        <v>16007</v>
      </c>
      <c r="H63" s="29">
        <v>6.1</v>
      </c>
      <c r="I63" s="29">
        <v>13869</v>
      </c>
      <c r="J63" s="29">
        <v>2138</v>
      </c>
      <c r="K63" s="29">
        <v>7.4</v>
      </c>
      <c r="L63" s="29">
        <v>-1.7</v>
      </c>
      <c r="M63" s="29">
        <v>40023</v>
      </c>
      <c r="N63" s="29">
        <v>19.2</v>
      </c>
      <c r="O63" s="29">
        <v>35667</v>
      </c>
      <c r="P63" s="29">
        <v>4356</v>
      </c>
      <c r="Q63" s="29">
        <v>19.2</v>
      </c>
      <c r="R63" s="29">
        <v>19.100000000000001</v>
      </c>
      <c r="S63" s="29">
        <v>2.5</v>
      </c>
    </row>
    <row r="64" spans="1:19" s="27" customFormat="1" x14ac:dyDescent="0.25">
      <c r="A64" s="31" t="s">
        <v>19</v>
      </c>
      <c r="B64" s="32" t="s">
        <v>20</v>
      </c>
      <c r="C64" s="29">
        <v>236</v>
      </c>
      <c r="D64" s="29">
        <v>221</v>
      </c>
      <c r="E64" s="29">
        <v>19116</v>
      </c>
      <c r="F64" s="29">
        <v>17241</v>
      </c>
      <c r="G64" s="29">
        <v>76788</v>
      </c>
      <c r="H64" s="29">
        <v>9.1999999999999993</v>
      </c>
      <c r="I64" s="29">
        <v>67592</v>
      </c>
      <c r="J64" s="29">
        <v>9196</v>
      </c>
      <c r="K64" s="29">
        <v>13.2</v>
      </c>
      <c r="L64" s="29">
        <v>-13.5</v>
      </c>
      <c r="M64" s="29">
        <v>177212</v>
      </c>
      <c r="N64" s="29">
        <v>20.100000000000001</v>
      </c>
      <c r="O64" s="29">
        <v>153841</v>
      </c>
      <c r="P64" s="29">
        <v>23371</v>
      </c>
      <c r="Q64" s="29">
        <v>23.2</v>
      </c>
      <c r="R64" s="29">
        <v>3.1</v>
      </c>
      <c r="S64" s="29">
        <v>2.2999999999999998</v>
      </c>
    </row>
    <row r="65" spans="1:19" s="27" customFormat="1" x14ac:dyDescent="0.25">
      <c r="A65" s="31" t="s">
        <v>21</v>
      </c>
      <c r="B65" s="32" t="s">
        <v>22</v>
      </c>
      <c r="C65" s="29">
        <v>387</v>
      </c>
      <c r="D65" s="29">
        <v>344</v>
      </c>
      <c r="E65" s="29">
        <v>43166</v>
      </c>
      <c r="F65" s="29">
        <v>39125</v>
      </c>
      <c r="G65" s="29">
        <v>192499</v>
      </c>
      <c r="H65" s="29">
        <v>12.9</v>
      </c>
      <c r="I65" s="29">
        <v>156571</v>
      </c>
      <c r="J65" s="29">
        <v>35928</v>
      </c>
      <c r="K65" s="29">
        <v>16.399999999999999</v>
      </c>
      <c r="L65" s="29">
        <v>-0.3</v>
      </c>
      <c r="M65" s="29">
        <v>374046</v>
      </c>
      <c r="N65" s="29">
        <v>13.3</v>
      </c>
      <c r="O65" s="29">
        <v>301771</v>
      </c>
      <c r="P65" s="29">
        <v>72275</v>
      </c>
      <c r="Q65" s="29">
        <v>14.6</v>
      </c>
      <c r="R65" s="29">
        <v>8</v>
      </c>
      <c r="S65" s="29">
        <v>1.9</v>
      </c>
    </row>
    <row r="66" spans="1:19" s="27" customFormat="1" x14ac:dyDescent="0.25">
      <c r="A66" s="31" t="s">
        <v>23</v>
      </c>
      <c r="B66" s="32" t="s">
        <v>24</v>
      </c>
      <c r="C66" s="29">
        <v>314</v>
      </c>
      <c r="D66" s="29">
        <v>280</v>
      </c>
      <c r="E66" s="29">
        <v>36409</v>
      </c>
      <c r="F66" s="29">
        <v>32648</v>
      </c>
      <c r="G66" s="29">
        <v>130839</v>
      </c>
      <c r="H66" s="29">
        <v>29.5</v>
      </c>
      <c r="I66" s="29">
        <v>103764</v>
      </c>
      <c r="J66" s="29">
        <v>27075</v>
      </c>
      <c r="K66" s="29">
        <v>31.1</v>
      </c>
      <c r="L66" s="29">
        <v>23.6</v>
      </c>
      <c r="M66" s="29">
        <v>230045</v>
      </c>
      <c r="N66" s="29">
        <v>34.299999999999997</v>
      </c>
      <c r="O66" s="29">
        <v>181055</v>
      </c>
      <c r="P66" s="29">
        <v>48990</v>
      </c>
      <c r="Q66" s="29">
        <v>36.5</v>
      </c>
      <c r="R66" s="29">
        <v>26.8</v>
      </c>
      <c r="S66" s="29">
        <v>1.8</v>
      </c>
    </row>
    <row r="67" spans="1:19" s="27" customFormat="1" x14ac:dyDescent="0.25">
      <c r="A67" s="31" t="s">
        <v>25</v>
      </c>
      <c r="B67" s="32" t="s">
        <v>26</v>
      </c>
      <c r="C67" s="29">
        <v>558</v>
      </c>
      <c r="D67" s="29">
        <v>526</v>
      </c>
      <c r="E67" s="29">
        <v>45869</v>
      </c>
      <c r="F67" s="29">
        <v>42326</v>
      </c>
      <c r="G67" s="29">
        <v>160320</v>
      </c>
      <c r="H67" s="29">
        <v>8.6</v>
      </c>
      <c r="I67" s="29">
        <v>139545</v>
      </c>
      <c r="J67" s="29">
        <v>20775</v>
      </c>
      <c r="K67" s="29">
        <v>11.2</v>
      </c>
      <c r="L67" s="29">
        <v>-6.2</v>
      </c>
      <c r="M67" s="29">
        <v>385278</v>
      </c>
      <c r="N67" s="29">
        <v>16.5</v>
      </c>
      <c r="O67" s="29">
        <v>338378</v>
      </c>
      <c r="P67" s="29">
        <v>46900</v>
      </c>
      <c r="Q67" s="29">
        <v>17.3</v>
      </c>
      <c r="R67" s="29">
        <v>11.4</v>
      </c>
      <c r="S67" s="29">
        <v>2.4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576453</v>
      </c>
      <c r="H68" s="21">
        <f>G68/'2020'!G68*100-100</f>
        <v>14.247746569315296</v>
      </c>
      <c r="I68" s="20">
        <f>SUM(I63:I67)</f>
        <v>481341</v>
      </c>
      <c r="J68" s="20">
        <f>SUM(J63:J67)</f>
        <v>95112</v>
      </c>
      <c r="K68" s="21">
        <f>I68/'2020'!I68*100-100</f>
        <v>16.925128623690085</v>
      </c>
      <c r="L68" s="21">
        <f>J68/'2020'!J68*100-100</f>
        <v>2.3832590583220394</v>
      </c>
      <c r="M68" s="20">
        <f>SUM(M63:M67)</f>
        <v>1206604</v>
      </c>
      <c r="N68" s="21">
        <f>M68/'2020'!M68*100-100</f>
        <v>19.091841357480632</v>
      </c>
      <c r="O68" s="20">
        <f>SUM(O63:O67)</f>
        <v>1010712</v>
      </c>
      <c r="P68" s="20">
        <f>SUM(P63:P67)</f>
        <v>195892</v>
      </c>
      <c r="Q68" s="21">
        <f>O68/'2020'!O68*100-100</f>
        <v>20.434689354400518</v>
      </c>
      <c r="R68" s="21">
        <f>P68/'2020'!P68*100-100</f>
        <v>12.613322142442414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1701672</v>
      </c>
      <c r="H69" s="26">
        <f>G69/'2020'!G69*100-100</f>
        <v>-50.14681984093712</v>
      </c>
      <c r="I69" s="25">
        <f>I68+I59+I50+I41+I32+I23+I14</f>
        <v>1454347</v>
      </c>
      <c r="J69" s="25">
        <f>J68+J59+J50+J41+J32+J23+J14</f>
        <v>247325</v>
      </c>
      <c r="K69" s="26">
        <f>I69/'2020'!I69*100-100</f>
        <v>-46.056598867755596</v>
      </c>
      <c r="L69" s="26">
        <f>J69/'2020'!J69*100-100</f>
        <v>-65.52029398889735</v>
      </c>
      <c r="M69" s="25">
        <f>M68+M59+M50+M41+M32+M23+M14</f>
        <v>4123641</v>
      </c>
      <c r="N69" s="26">
        <f>M69/'2020'!M69*100-100</f>
        <v>-40.107467363788906</v>
      </c>
      <c r="O69" s="25">
        <f>O68+O59+O50+O41+O32+O23+O14</f>
        <v>3552015</v>
      </c>
      <c r="P69" s="25">
        <f>P68+P59+P50+P41+P32+P23+P14</f>
        <v>571626</v>
      </c>
      <c r="Q69" s="26">
        <f>O69/'2020'!O69*100-100</f>
        <v>-35.131034938693432</v>
      </c>
      <c r="R69" s="26">
        <f>P69/'2020'!P69*100-100</f>
        <v>-59.44160239536253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7" customFormat="1" x14ac:dyDescent="0.25">
      <c r="A72" s="31" t="s">
        <v>17</v>
      </c>
      <c r="B72" s="32" t="s">
        <v>18</v>
      </c>
      <c r="C72" s="29">
        <v>76</v>
      </c>
      <c r="D72" s="29">
        <v>72</v>
      </c>
      <c r="E72" s="29">
        <v>6032</v>
      </c>
      <c r="F72" s="29">
        <v>5499</v>
      </c>
      <c r="G72" s="29">
        <v>21474</v>
      </c>
      <c r="H72" s="29">
        <v>16.7</v>
      </c>
      <c r="I72" s="29">
        <v>18731</v>
      </c>
      <c r="J72" s="29">
        <v>2743</v>
      </c>
      <c r="K72" s="29">
        <v>15.7</v>
      </c>
      <c r="L72" s="29">
        <v>24.2</v>
      </c>
      <c r="M72" s="29">
        <v>51394</v>
      </c>
      <c r="N72" s="29">
        <v>28.1</v>
      </c>
      <c r="O72" s="29">
        <v>45446</v>
      </c>
      <c r="P72" s="29">
        <v>5948</v>
      </c>
      <c r="Q72" s="29">
        <v>25.8</v>
      </c>
      <c r="R72" s="29">
        <v>49.2</v>
      </c>
      <c r="S72" s="29">
        <v>2.4</v>
      </c>
    </row>
    <row r="73" spans="1:19" s="27" customFormat="1" x14ac:dyDescent="0.25">
      <c r="A73" s="31" t="s">
        <v>19</v>
      </c>
      <c r="B73" s="32" t="s">
        <v>20</v>
      </c>
      <c r="C73" s="29">
        <v>237</v>
      </c>
      <c r="D73" s="29">
        <v>220</v>
      </c>
      <c r="E73" s="29">
        <v>19169</v>
      </c>
      <c r="F73" s="29">
        <v>17168</v>
      </c>
      <c r="G73" s="29">
        <v>100128</v>
      </c>
      <c r="H73" s="29">
        <v>24.8</v>
      </c>
      <c r="I73" s="29">
        <v>87529</v>
      </c>
      <c r="J73" s="29">
        <v>12599</v>
      </c>
      <c r="K73" s="29">
        <v>27.6</v>
      </c>
      <c r="L73" s="29">
        <v>7.9</v>
      </c>
      <c r="M73" s="29">
        <v>232441</v>
      </c>
      <c r="N73" s="29">
        <v>36.6</v>
      </c>
      <c r="O73" s="29">
        <v>202775</v>
      </c>
      <c r="P73" s="29">
        <v>29666</v>
      </c>
      <c r="Q73" s="29">
        <v>40.4</v>
      </c>
      <c r="R73" s="29">
        <v>15.3</v>
      </c>
      <c r="S73" s="29">
        <v>2.2999999999999998</v>
      </c>
    </row>
    <row r="74" spans="1:19" s="27" customFormat="1" x14ac:dyDescent="0.25">
      <c r="A74" s="31" t="s">
        <v>21</v>
      </c>
      <c r="B74" s="32" t="s">
        <v>22</v>
      </c>
      <c r="C74" s="29">
        <v>386</v>
      </c>
      <c r="D74" s="29">
        <v>350</v>
      </c>
      <c r="E74" s="29">
        <v>43495</v>
      </c>
      <c r="F74" s="29">
        <v>40361</v>
      </c>
      <c r="G74" s="29">
        <v>265331</v>
      </c>
      <c r="H74" s="29">
        <v>25.6</v>
      </c>
      <c r="I74" s="29">
        <v>215947</v>
      </c>
      <c r="J74" s="29">
        <v>49384</v>
      </c>
      <c r="K74" s="29">
        <v>29.4</v>
      </c>
      <c r="L74" s="29">
        <v>11.1</v>
      </c>
      <c r="M74" s="29">
        <v>511248</v>
      </c>
      <c r="N74" s="29">
        <v>25.1</v>
      </c>
      <c r="O74" s="29">
        <v>416919</v>
      </c>
      <c r="P74" s="29">
        <v>94329</v>
      </c>
      <c r="Q74" s="29">
        <v>28.3</v>
      </c>
      <c r="R74" s="29">
        <v>12.7</v>
      </c>
      <c r="S74" s="29">
        <v>1.9</v>
      </c>
    </row>
    <row r="75" spans="1:19" s="27" customFormat="1" x14ac:dyDescent="0.25">
      <c r="A75" s="31" t="s">
        <v>23</v>
      </c>
      <c r="B75" s="32" t="s">
        <v>24</v>
      </c>
      <c r="C75" s="29">
        <v>315</v>
      </c>
      <c r="D75" s="29">
        <v>288</v>
      </c>
      <c r="E75" s="29">
        <v>37247</v>
      </c>
      <c r="F75" s="29">
        <v>34687</v>
      </c>
      <c r="G75" s="29">
        <v>174656</v>
      </c>
      <c r="H75" s="29">
        <v>39.6</v>
      </c>
      <c r="I75" s="29">
        <v>139110</v>
      </c>
      <c r="J75" s="29">
        <v>35546</v>
      </c>
      <c r="K75" s="29">
        <v>41.9</v>
      </c>
      <c r="L75" s="29">
        <v>31.4</v>
      </c>
      <c r="M75" s="29">
        <v>309385</v>
      </c>
      <c r="N75" s="29">
        <v>39</v>
      </c>
      <c r="O75" s="29">
        <v>241107</v>
      </c>
      <c r="P75" s="29">
        <v>68278</v>
      </c>
      <c r="Q75" s="29">
        <v>40.1</v>
      </c>
      <c r="R75" s="29">
        <v>35.200000000000003</v>
      </c>
      <c r="S75" s="29">
        <v>1.8</v>
      </c>
    </row>
    <row r="76" spans="1:19" s="27" customFormat="1" x14ac:dyDescent="0.25">
      <c r="A76" s="31" t="s">
        <v>25</v>
      </c>
      <c r="B76" s="32" t="s">
        <v>26</v>
      </c>
      <c r="C76" s="29">
        <v>558</v>
      </c>
      <c r="D76" s="29">
        <v>526</v>
      </c>
      <c r="E76" s="29">
        <v>45888</v>
      </c>
      <c r="F76" s="29">
        <v>43182</v>
      </c>
      <c r="G76" s="29">
        <v>222365</v>
      </c>
      <c r="H76" s="29">
        <v>22.9</v>
      </c>
      <c r="I76" s="29">
        <v>193440</v>
      </c>
      <c r="J76" s="29">
        <v>28925</v>
      </c>
      <c r="K76" s="29">
        <v>24.9</v>
      </c>
      <c r="L76" s="29">
        <v>10.6</v>
      </c>
      <c r="M76" s="29">
        <v>480198</v>
      </c>
      <c r="N76" s="29">
        <v>23.1</v>
      </c>
      <c r="O76" s="29">
        <v>420824</v>
      </c>
      <c r="P76" s="29">
        <v>59374</v>
      </c>
      <c r="Q76" s="29">
        <v>23.8</v>
      </c>
      <c r="R76" s="29">
        <v>17.8</v>
      </c>
      <c r="S76" s="29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783954</v>
      </c>
      <c r="H77" s="21">
        <f>G77/'2020'!G77*100-100</f>
        <v>27.252038749220858</v>
      </c>
      <c r="I77" s="20">
        <f>SUM(I72:I76)</f>
        <v>654757</v>
      </c>
      <c r="J77" s="20">
        <f>SUM(J72:J76)</f>
        <v>129197</v>
      </c>
      <c r="K77" s="21">
        <f>I77/'2020'!I77*100-100</f>
        <v>29.771774569166297</v>
      </c>
      <c r="L77" s="21">
        <f>J77/'2020'!J77*100-100</f>
        <v>15.85200728127046</v>
      </c>
      <c r="M77" s="20">
        <f>SUM(M72:M76)</f>
        <v>1584666</v>
      </c>
      <c r="N77" s="21">
        <f>M77/'2020'!M77*100-100</f>
        <v>28.649086601925347</v>
      </c>
      <c r="O77" s="20">
        <f>SUM(O72:O76)</f>
        <v>1327071</v>
      </c>
      <c r="P77" s="20">
        <f>SUM(P72:P76)</f>
        <v>257595</v>
      </c>
      <c r="Q77" s="21">
        <f>O77/'2020'!O77*100-100</f>
        <v>30.42928300165903</v>
      </c>
      <c r="R77" s="21">
        <f>P77/'2020'!P77*100-100</f>
        <v>20.1973776305352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2485626</v>
      </c>
      <c r="H78" s="26">
        <f>G78/'2020'!G78*100-100</f>
        <v>-38.313225862410846</v>
      </c>
      <c r="I78" s="25">
        <f>I77+I68+I59+I50+I41+I32+I23+I14</f>
        <v>2109104</v>
      </c>
      <c r="J78" s="25">
        <f>J77+J68+J59+J50+J41+J32+J23+J14</f>
        <v>376522</v>
      </c>
      <c r="K78" s="26">
        <f>I78/'2020'!I78*100-100</f>
        <v>-34.102979248304848</v>
      </c>
      <c r="L78" s="26">
        <f>J78/'2020'!J78*100-100</f>
        <v>-54.571592314421018</v>
      </c>
      <c r="M78" s="25">
        <f>M77+M68+M59+M50+M41+M32+M23+M14</f>
        <v>5708307</v>
      </c>
      <c r="N78" s="26">
        <f>M78/'2020'!M78*100-100</f>
        <v>-29.673292848781927</v>
      </c>
      <c r="O78" s="25">
        <f>O77+O68+O59+O50+O41+O32+O23+O14</f>
        <v>4879086</v>
      </c>
      <c r="P78" s="25">
        <f>P77+P68+P59+P50+P41+P32+P23+P14</f>
        <v>829221</v>
      </c>
      <c r="Q78" s="26">
        <f>O78/'2020'!O78*100-100</f>
        <v>-24.857846148728328</v>
      </c>
      <c r="R78" s="26">
        <f>P78/'2020'!P78*100-100</f>
        <v>-48.930159512225167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7" customFormat="1" x14ac:dyDescent="0.25">
      <c r="A81" s="31" t="s">
        <v>17</v>
      </c>
      <c r="B81" s="32" t="s">
        <v>18</v>
      </c>
      <c r="C81" s="29">
        <v>76</v>
      </c>
      <c r="D81" s="29">
        <v>74</v>
      </c>
      <c r="E81" s="29">
        <v>6028</v>
      </c>
      <c r="F81" s="29">
        <v>5869</v>
      </c>
      <c r="G81" s="29">
        <v>23552</v>
      </c>
      <c r="H81" s="29">
        <v>13.4</v>
      </c>
      <c r="I81" s="29">
        <v>21155</v>
      </c>
      <c r="J81" s="29">
        <v>2397</v>
      </c>
      <c r="K81" s="29">
        <v>11.8</v>
      </c>
      <c r="L81" s="29">
        <v>29.2</v>
      </c>
      <c r="M81" s="29">
        <v>58806</v>
      </c>
      <c r="N81" s="29">
        <v>29.6</v>
      </c>
      <c r="O81" s="29">
        <v>53955</v>
      </c>
      <c r="P81" s="29">
        <v>4851</v>
      </c>
      <c r="Q81" s="29">
        <v>28.4</v>
      </c>
      <c r="R81" s="29">
        <v>44.5</v>
      </c>
      <c r="S81" s="29">
        <v>2.5</v>
      </c>
    </row>
    <row r="82" spans="1:19" s="27" customFormat="1" x14ac:dyDescent="0.25">
      <c r="A82" s="31" t="s">
        <v>19</v>
      </c>
      <c r="B82" s="32" t="s">
        <v>20</v>
      </c>
      <c r="C82" s="29">
        <v>236</v>
      </c>
      <c r="D82" s="29">
        <v>226</v>
      </c>
      <c r="E82" s="29">
        <v>19116</v>
      </c>
      <c r="F82" s="29">
        <v>18048</v>
      </c>
      <c r="G82" s="29">
        <v>119027</v>
      </c>
      <c r="H82" s="29">
        <v>32.9</v>
      </c>
      <c r="I82" s="29">
        <v>104807</v>
      </c>
      <c r="J82" s="29">
        <v>14220</v>
      </c>
      <c r="K82" s="29">
        <v>29.7</v>
      </c>
      <c r="L82" s="29">
        <v>63.3</v>
      </c>
      <c r="M82" s="29">
        <v>247288</v>
      </c>
      <c r="N82" s="29">
        <v>33.700000000000003</v>
      </c>
      <c r="O82" s="29">
        <v>214274</v>
      </c>
      <c r="P82" s="29">
        <v>33014</v>
      </c>
      <c r="Q82" s="29">
        <v>30.2</v>
      </c>
      <c r="R82" s="29">
        <v>62.2</v>
      </c>
      <c r="S82" s="29">
        <v>2.1</v>
      </c>
    </row>
    <row r="83" spans="1:19" s="27" customFormat="1" x14ac:dyDescent="0.25">
      <c r="A83" s="31" t="s">
        <v>21</v>
      </c>
      <c r="B83" s="32" t="s">
        <v>22</v>
      </c>
      <c r="C83" s="29">
        <v>386</v>
      </c>
      <c r="D83" s="29">
        <v>355</v>
      </c>
      <c r="E83" s="29">
        <v>43906</v>
      </c>
      <c r="F83" s="29">
        <v>41058</v>
      </c>
      <c r="G83" s="29">
        <v>253806</v>
      </c>
      <c r="H83" s="29">
        <v>34.4</v>
      </c>
      <c r="I83" s="29">
        <v>202050</v>
      </c>
      <c r="J83" s="29">
        <v>51756</v>
      </c>
      <c r="K83" s="29">
        <v>28.2</v>
      </c>
      <c r="L83" s="29">
        <v>66.3</v>
      </c>
      <c r="M83" s="29">
        <v>480676</v>
      </c>
      <c r="N83" s="29">
        <v>32.1</v>
      </c>
      <c r="O83" s="29">
        <v>378533</v>
      </c>
      <c r="P83" s="29">
        <v>102143</v>
      </c>
      <c r="Q83" s="29">
        <v>25.4</v>
      </c>
      <c r="R83" s="29">
        <v>64.599999999999994</v>
      </c>
      <c r="S83" s="29">
        <v>1.9</v>
      </c>
    </row>
    <row r="84" spans="1:19" s="27" customFormat="1" x14ac:dyDescent="0.25">
      <c r="A84" s="31" t="s">
        <v>23</v>
      </c>
      <c r="B84" s="32" t="s">
        <v>24</v>
      </c>
      <c r="C84" s="29">
        <v>314</v>
      </c>
      <c r="D84" s="29">
        <v>291</v>
      </c>
      <c r="E84" s="29">
        <v>37163</v>
      </c>
      <c r="F84" s="29">
        <v>35359</v>
      </c>
      <c r="G84" s="29">
        <v>196781</v>
      </c>
      <c r="H84" s="29">
        <v>37.6</v>
      </c>
      <c r="I84" s="29">
        <v>154355</v>
      </c>
      <c r="J84" s="29">
        <v>42426</v>
      </c>
      <c r="K84" s="29">
        <v>31.8</v>
      </c>
      <c r="L84" s="29">
        <v>64</v>
      </c>
      <c r="M84" s="29">
        <v>329692</v>
      </c>
      <c r="N84" s="29">
        <v>36.200000000000003</v>
      </c>
      <c r="O84" s="29">
        <v>255485</v>
      </c>
      <c r="P84" s="29">
        <v>74207</v>
      </c>
      <c r="Q84" s="29">
        <v>30.1</v>
      </c>
      <c r="R84" s="29">
        <v>62.6</v>
      </c>
      <c r="S84" s="29">
        <v>1.7</v>
      </c>
    </row>
    <row r="85" spans="1:19" s="27" customFormat="1" x14ac:dyDescent="0.25">
      <c r="A85" s="31" t="s">
        <v>25</v>
      </c>
      <c r="B85" s="32" t="s">
        <v>26</v>
      </c>
      <c r="C85" s="29">
        <v>557</v>
      </c>
      <c r="D85" s="29">
        <v>534</v>
      </c>
      <c r="E85" s="29">
        <v>45721</v>
      </c>
      <c r="F85" s="29">
        <v>44103</v>
      </c>
      <c r="G85" s="29">
        <v>223357</v>
      </c>
      <c r="H85" s="29">
        <v>23.4</v>
      </c>
      <c r="I85" s="29">
        <v>196852</v>
      </c>
      <c r="J85" s="29">
        <v>26505</v>
      </c>
      <c r="K85" s="29">
        <v>23.3</v>
      </c>
      <c r="L85" s="29">
        <v>24.7</v>
      </c>
      <c r="M85" s="29">
        <v>482577</v>
      </c>
      <c r="N85" s="29">
        <v>23.4</v>
      </c>
      <c r="O85" s="29">
        <v>424996</v>
      </c>
      <c r="P85" s="29">
        <v>57581</v>
      </c>
      <c r="Q85" s="29">
        <v>21.7</v>
      </c>
      <c r="R85" s="29">
        <v>37.299999999999997</v>
      </c>
      <c r="S85" s="29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816523</v>
      </c>
      <c r="H86" s="21">
        <f>G86/'2020'!G86*100-100</f>
        <v>31.064975256464379</v>
      </c>
      <c r="I86" s="20">
        <f>SUM(I81:I85)</f>
        <v>679219</v>
      </c>
      <c r="J86" s="20">
        <f>SUM(J81:J85)</f>
        <v>137304</v>
      </c>
      <c r="K86" s="21">
        <f>I86/'2020'!I86*100-100</f>
        <v>27.153375404597398</v>
      </c>
      <c r="L86" s="21">
        <f>J86/'2020'!J86*100-100</f>
        <v>54.590285752887922</v>
      </c>
      <c r="M86" s="20">
        <f>SUM(M81:M85)</f>
        <v>1599039</v>
      </c>
      <c r="N86" s="21">
        <f>M86/'2020'!M86*100-100</f>
        <v>30.258816897553402</v>
      </c>
      <c r="O86" s="20">
        <f>SUM(O81:O85)</f>
        <v>1327243</v>
      </c>
      <c r="P86" s="20">
        <f>SUM(P81:P85)</f>
        <v>271796</v>
      </c>
      <c r="Q86" s="21">
        <f>O86/'2020'!O86*100-100</f>
        <v>25.895119255960424</v>
      </c>
      <c r="R86" s="21">
        <f>P86/'2020'!P86*100-100</f>
        <v>56.798449299357912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3302149</v>
      </c>
      <c r="H87" s="26">
        <f>G87/'2020'!G87*100-100</f>
        <v>-29.023012099934192</v>
      </c>
      <c r="I87" s="25">
        <f>I86+I77+I68+I59+I50+I41+I32+I23+I14</f>
        <v>2788323</v>
      </c>
      <c r="J87" s="25">
        <f>J86+J77+J68+J59+J50+J41+J32+J23+J14</f>
        <v>513826</v>
      </c>
      <c r="K87" s="26">
        <f>I87/'2020'!I87*100-100</f>
        <v>-25.341686884284186</v>
      </c>
      <c r="L87" s="26">
        <f>J87/'2020'!J87*100-100</f>
        <v>-44.005893359400119</v>
      </c>
      <c r="M87" s="25">
        <f>M86+M77+M68+M59+M50+M41+M32+M23+M14</f>
        <v>7307346</v>
      </c>
      <c r="N87" s="26">
        <f>M87/'2020'!M87*100-100</f>
        <v>-21.799956273402316</v>
      </c>
      <c r="O87" s="25">
        <f>O86+O77+O68+O59+O50+O41+O32+O23+O14</f>
        <v>6206329</v>
      </c>
      <c r="P87" s="25">
        <f>P86+P77+P68+P59+P50+P41+P32+P23+P14</f>
        <v>1101017</v>
      </c>
      <c r="Q87" s="26">
        <f>O87/'2020'!O87*100-100</f>
        <v>-17.768496271424311</v>
      </c>
      <c r="R87" s="26">
        <f>P87/'2020'!P87*100-100</f>
        <v>-38.731670562886436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7" customFormat="1" x14ac:dyDescent="0.25">
      <c r="A90" s="31" t="s">
        <v>17</v>
      </c>
      <c r="B90" s="32" t="s">
        <v>18</v>
      </c>
      <c r="C90" s="29">
        <v>76</v>
      </c>
      <c r="D90" s="29">
        <v>74</v>
      </c>
      <c r="E90" s="29">
        <v>6004</v>
      </c>
      <c r="F90" s="29">
        <v>5724</v>
      </c>
      <c r="G90" s="29">
        <v>26873</v>
      </c>
      <c r="H90" s="29">
        <v>89.8</v>
      </c>
      <c r="I90" s="29">
        <v>23560</v>
      </c>
      <c r="J90" s="29">
        <v>3313</v>
      </c>
      <c r="K90" s="29">
        <v>81.5</v>
      </c>
      <c r="L90" s="29">
        <v>181</v>
      </c>
      <c r="M90" s="29">
        <v>64953</v>
      </c>
      <c r="N90" s="29">
        <v>61.4</v>
      </c>
      <c r="O90" s="29">
        <v>58031</v>
      </c>
      <c r="P90" s="29">
        <v>6922</v>
      </c>
      <c r="Q90" s="29">
        <v>54.3</v>
      </c>
      <c r="R90" s="29">
        <v>161</v>
      </c>
      <c r="S90" s="29">
        <v>2.4</v>
      </c>
    </row>
    <row r="91" spans="1:19" s="27" customFormat="1" x14ac:dyDescent="0.25">
      <c r="A91" s="31" t="s">
        <v>19</v>
      </c>
      <c r="B91" s="32" t="s">
        <v>20</v>
      </c>
      <c r="C91" s="29">
        <v>233</v>
      </c>
      <c r="D91" s="29">
        <v>226</v>
      </c>
      <c r="E91" s="29">
        <v>18953</v>
      </c>
      <c r="F91" s="29">
        <v>17705</v>
      </c>
      <c r="G91" s="29">
        <v>114572</v>
      </c>
      <c r="H91" s="29">
        <v>67.400000000000006</v>
      </c>
      <c r="I91" s="29">
        <v>100171</v>
      </c>
      <c r="J91" s="29">
        <v>14401</v>
      </c>
      <c r="K91" s="29">
        <v>56.3</v>
      </c>
      <c r="L91" s="29">
        <v>229.6</v>
      </c>
      <c r="M91" s="29">
        <v>250918</v>
      </c>
      <c r="N91" s="29">
        <v>59.8</v>
      </c>
      <c r="O91" s="29">
        <v>218025</v>
      </c>
      <c r="P91" s="29">
        <v>32893</v>
      </c>
      <c r="Q91" s="29">
        <v>50.5</v>
      </c>
      <c r="R91" s="29">
        <v>169.9</v>
      </c>
      <c r="S91" s="29">
        <v>2.2000000000000002</v>
      </c>
    </row>
    <row r="92" spans="1:19" s="27" customFormat="1" x14ac:dyDescent="0.25">
      <c r="A92" s="31" t="s">
        <v>21</v>
      </c>
      <c r="B92" s="32" t="s">
        <v>22</v>
      </c>
      <c r="C92" s="29">
        <v>387</v>
      </c>
      <c r="D92" s="29">
        <v>360</v>
      </c>
      <c r="E92" s="29">
        <v>43961</v>
      </c>
      <c r="F92" s="29">
        <v>41265</v>
      </c>
      <c r="G92" s="29">
        <v>302625</v>
      </c>
      <c r="H92" s="29">
        <v>115.5</v>
      </c>
      <c r="I92" s="29">
        <v>224729</v>
      </c>
      <c r="J92" s="29">
        <v>77896</v>
      </c>
      <c r="K92" s="29">
        <v>85.1</v>
      </c>
      <c r="L92" s="29">
        <v>309.5</v>
      </c>
      <c r="M92" s="29">
        <v>594637</v>
      </c>
      <c r="N92" s="29">
        <v>101.3</v>
      </c>
      <c r="O92" s="29">
        <v>428283</v>
      </c>
      <c r="P92" s="29">
        <v>166354</v>
      </c>
      <c r="Q92" s="29">
        <v>70.7</v>
      </c>
      <c r="R92" s="29">
        <v>274.3</v>
      </c>
      <c r="S92" s="29">
        <v>2</v>
      </c>
    </row>
    <row r="93" spans="1:19" s="27" customFormat="1" x14ac:dyDescent="0.25">
      <c r="A93" s="31" t="s">
        <v>23</v>
      </c>
      <c r="B93" s="32" t="s">
        <v>24</v>
      </c>
      <c r="C93" s="29">
        <v>314</v>
      </c>
      <c r="D93" s="29">
        <v>289</v>
      </c>
      <c r="E93" s="29">
        <v>37148</v>
      </c>
      <c r="F93" s="29">
        <v>34997</v>
      </c>
      <c r="G93" s="29">
        <v>209083</v>
      </c>
      <c r="H93" s="29">
        <v>111.3</v>
      </c>
      <c r="I93" s="29">
        <v>155299</v>
      </c>
      <c r="J93" s="29">
        <v>53784</v>
      </c>
      <c r="K93" s="29">
        <v>88.5</v>
      </c>
      <c r="L93" s="29">
        <v>224.5</v>
      </c>
      <c r="M93" s="29">
        <v>369511</v>
      </c>
      <c r="N93" s="29">
        <v>109.2</v>
      </c>
      <c r="O93" s="29">
        <v>264575</v>
      </c>
      <c r="P93" s="29">
        <v>104936</v>
      </c>
      <c r="Q93" s="29">
        <v>83.7</v>
      </c>
      <c r="R93" s="29">
        <v>221.9</v>
      </c>
      <c r="S93" s="29">
        <v>1.8</v>
      </c>
    </row>
    <row r="94" spans="1:19" s="27" customFormat="1" x14ac:dyDescent="0.25">
      <c r="A94" s="31" t="s">
        <v>25</v>
      </c>
      <c r="B94" s="32" t="s">
        <v>26</v>
      </c>
      <c r="C94" s="29">
        <v>556</v>
      </c>
      <c r="D94" s="29">
        <v>533</v>
      </c>
      <c r="E94" s="29">
        <v>45729</v>
      </c>
      <c r="F94" s="29">
        <v>44003</v>
      </c>
      <c r="G94" s="29">
        <v>254434</v>
      </c>
      <c r="H94" s="29">
        <v>81.5</v>
      </c>
      <c r="I94" s="29">
        <v>220187</v>
      </c>
      <c r="J94" s="29">
        <v>34247</v>
      </c>
      <c r="K94" s="29">
        <v>74.2</v>
      </c>
      <c r="L94" s="29">
        <v>148.5</v>
      </c>
      <c r="M94" s="29">
        <v>545158</v>
      </c>
      <c r="N94" s="29">
        <v>64.7</v>
      </c>
      <c r="O94" s="29">
        <v>470707</v>
      </c>
      <c r="P94" s="29">
        <v>74451</v>
      </c>
      <c r="Q94" s="29">
        <v>57.5</v>
      </c>
      <c r="R94" s="29">
        <v>132.5</v>
      </c>
      <c r="S94" s="29">
        <v>2.1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907587</v>
      </c>
      <c r="H95" s="21">
        <f>G95/'2020'!G95*100-100</f>
        <v>96.38109209877183</v>
      </c>
      <c r="I95" s="20">
        <f>SUM(I90:I94)</f>
        <v>723946</v>
      </c>
      <c r="J95" s="20">
        <f>SUM(J90:J94)</f>
        <v>183641</v>
      </c>
      <c r="K95" s="21">
        <f>I95/'2020'!I95*100-100</f>
        <v>77.773685076455735</v>
      </c>
      <c r="L95" s="21">
        <f>J95/'2020'!J95*100-100</f>
        <v>234.33648296830341</v>
      </c>
      <c r="M95" s="20">
        <f>SUM(M90:M94)</f>
        <v>1825177</v>
      </c>
      <c r="N95" s="21">
        <f>M95/'2020'!M95*100-100</f>
        <v>82.479561771589715</v>
      </c>
      <c r="O95" s="20">
        <f>SUM(O90:O94)</f>
        <v>1439621</v>
      </c>
      <c r="P95" s="20">
        <f>SUM(P90:P94)</f>
        <v>385556</v>
      </c>
      <c r="Q95" s="21">
        <f>O95/'2020'!O95*100-100</f>
        <v>64.283472725758088</v>
      </c>
      <c r="R95" s="21">
        <f>P95/'2020'!P95*100-100</f>
        <v>211.16814359272354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4209736</v>
      </c>
      <c r="H96" s="26">
        <f>G96/'2020'!G96*100-100</f>
        <v>-17.691430260717496</v>
      </c>
      <c r="I96" s="25">
        <f>I95+I86+I77+I68+I59+I50+I41+I32+I23+I14</f>
        <v>3512269</v>
      </c>
      <c r="J96" s="25">
        <f>J95+J86+J77+J68+J59+J50+J41+J32+J23+J14</f>
        <v>697467</v>
      </c>
      <c r="K96" s="26">
        <f>I96/'2020'!I96*100-100</f>
        <v>-15.203712788579836</v>
      </c>
      <c r="L96" s="26">
        <f>J96/'2020'!J96*100-100</f>
        <v>-28.286190197106635</v>
      </c>
      <c r="M96" s="25">
        <f>M95+M86+M77+M68+M59+M50+M41+M32+M23+M14</f>
        <v>9132523</v>
      </c>
      <c r="N96" s="26">
        <f>M96/'2020'!M96*100-100</f>
        <v>-11.717309337902265</v>
      </c>
      <c r="O96" s="25">
        <f>O95+O86+O77+O68+O59+O50+O41+O32+O23+O14</f>
        <v>7645950</v>
      </c>
      <c r="P96" s="25">
        <f>P95+P86+P77+P68+P59+P50+P41+P32+P23+P14</f>
        <v>1486573</v>
      </c>
      <c r="Q96" s="26">
        <f>O96/'2020'!O96*100-100</f>
        <v>-9.2327601363250693</v>
      </c>
      <c r="R96" s="26">
        <f>P96/'2020'!P96*100-100</f>
        <v>-22.612492692406406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7" customFormat="1" x14ac:dyDescent="0.25">
      <c r="A99" s="31" t="s">
        <v>17</v>
      </c>
      <c r="B99" s="32" t="s">
        <v>18</v>
      </c>
      <c r="C99" s="29">
        <v>76</v>
      </c>
      <c r="D99" s="29">
        <v>74</v>
      </c>
      <c r="E99" s="29">
        <v>6008</v>
      </c>
      <c r="F99" s="29">
        <v>5653</v>
      </c>
      <c r="G99" s="29">
        <v>22597</v>
      </c>
      <c r="H99" s="29">
        <v>164.8</v>
      </c>
      <c r="I99" s="29">
        <v>19892</v>
      </c>
      <c r="J99" s="29">
        <v>2705</v>
      </c>
      <c r="K99" s="29">
        <v>153.19999999999999</v>
      </c>
      <c r="L99" s="29">
        <v>299.60000000000002</v>
      </c>
      <c r="M99" s="29">
        <v>56851</v>
      </c>
      <c r="N99" s="29">
        <v>74.3</v>
      </c>
      <c r="O99" s="29">
        <v>51093</v>
      </c>
      <c r="P99" s="29">
        <v>5758</v>
      </c>
      <c r="Q99" s="29">
        <v>68.5</v>
      </c>
      <c r="R99" s="29">
        <v>150.6</v>
      </c>
      <c r="S99" s="29">
        <v>2.5</v>
      </c>
    </row>
    <row r="100" spans="1:19" s="27" customFormat="1" x14ac:dyDescent="0.25">
      <c r="A100" s="31" t="s">
        <v>19</v>
      </c>
      <c r="B100" s="32" t="s">
        <v>20</v>
      </c>
      <c r="C100" s="29">
        <v>231</v>
      </c>
      <c r="D100" s="29">
        <v>218</v>
      </c>
      <c r="E100" s="29">
        <v>18797</v>
      </c>
      <c r="F100" s="29">
        <v>17366</v>
      </c>
      <c r="G100" s="29">
        <v>84374</v>
      </c>
      <c r="H100" s="29">
        <v>260.7</v>
      </c>
      <c r="I100" s="29">
        <v>75232</v>
      </c>
      <c r="J100" s="29">
        <v>9142</v>
      </c>
      <c r="K100" s="29">
        <v>244.4</v>
      </c>
      <c r="L100" s="29">
        <v>491</v>
      </c>
      <c r="M100" s="29">
        <v>180664</v>
      </c>
      <c r="N100" s="29">
        <v>163.69999999999999</v>
      </c>
      <c r="O100" s="29">
        <v>158792</v>
      </c>
      <c r="P100" s="29">
        <v>21872</v>
      </c>
      <c r="Q100" s="29">
        <v>152.80000000000001</v>
      </c>
      <c r="R100" s="29">
        <v>284.5</v>
      </c>
      <c r="S100" s="29">
        <v>2.1</v>
      </c>
    </row>
    <row r="101" spans="1:19" s="27" customFormat="1" x14ac:dyDescent="0.25">
      <c r="A101" s="31" t="s">
        <v>21</v>
      </c>
      <c r="B101" s="32" t="s">
        <v>22</v>
      </c>
      <c r="C101" s="29">
        <v>388</v>
      </c>
      <c r="D101" s="29">
        <v>358</v>
      </c>
      <c r="E101" s="29">
        <v>44114</v>
      </c>
      <c r="F101" s="29">
        <v>41519</v>
      </c>
      <c r="G101" s="29">
        <v>252687</v>
      </c>
      <c r="H101" s="29">
        <v>460.3</v>
      </c>
      <c r="I101" s="29">
        <v>188951</v>
      </c>
      <c r="J101" s="29">
        <v>63736</v>
      </c>
      <c r="K101" s="29">
        <v>396.7</v>
      </c>
      <c r="L101" s="29">
        <v>803.9</v>
      </c>
      <c r="M101" s="29">
        <v>485141</v>
      </c>
      <c r="N101" s="29">
        <v>278.7</v>
      </c>
      <c r="O101" s="29">
        <v>363735</v>
      </c>
      <c r="P101" s="29">
        <v>121406</v>
      </c>
      <c r="Q101" s="29">
        <v>241.1</v>
      </c>
      <c r="R101" s="29">
        <v>465</v>
      </c>
      <c r="S101" s="29">
        <v>1.9</v>
      </c>
    </row>
    <row r="102" spans="1:19" s="27" customFormat="1" x14ac:dyDescent="0.25">
      <c r="A102" s="31" t="s">
        <v>23</v>
      </c>
      <c r="B102" s="32" t="s">
        <v>24</v>
      </c>
      <c r="C102" s="29">
        <v>315</v>
      </c>
      <c r="D102" s="29">
        <v>290</v>
      </c>
      <c r="E102" s="29">
        <v>37148</v>
      </c>
      <c r="F102" s="29">
        <v>35638</v>
      </c>
      <c r="G102" s="29">
        <v>189737</v>
      </c>
      <c r="H102" s="29">
        <v>426.2</v>
      </c>
      <c r="I102" s="29">
        <v>130526</v>
      </c>
      <c r="J102" s="29">
        <v>59211</v>
      </c>
      <c r="K102" s="29">
        <v>333</v>
      </c>
      <c r="L102" s="29">
        <v>901.9</v>
      </c>
      <c r="M102" s="29">
        <v>327739</v>
      </c>
      <c r="N102" s="29">
        <v>337</v>
      </c>
      <c r="O102" s="29">
        <v>214780</v>
      </c>
      <c r="P102" s="29">
        <v>112959</v>
      </c>
      <c r="Q102" s="29">
        <v>243.1</v>
      </c>
      <c r="R102" s="29">
        <v>811.4</v>
      </c>
      <c r="S102" s="29">
        <v>1.7</v>
      </c>
    </row>
    <row r="103" spans="1:19" s="27" customFormat="1" x14ac:dyDescent="0.25">
      <c r="A103" s="31" t="s">
        <v>25</v>
      </c>
      <c r="B103" s="32" t="s">
        <v>26</v>
      </c>
      <c r="C103" s="29">
        <v>558</v>
      </c>
      <c r="D103" s="29">
        <v>535</v>
      </c>
      <c r="E103" s="29">
        <v>46587</v>
      </c>
      <c r="F103" s="29">
        <v>44988</v>
      </c>
      <c r="G103" s="29">
        <v>227432</v>
      </c>
      <c r="H103" s="29">
        <v>271.3</v>
      </c>
      <c r="I103" s="29">
        <v>193829</v>
      </c>
      <c r="J103" s="29">
        <v>33603</v>
      </c>
      <c r="K103" s="29">
        <v>249.4</v>
      </c>
      <c r="L103" s="29">
        <v>481.8</v>
      </c>
      <c r="M103" s="29">
        <v>488179</v>
      </c>
      <c r="N103" s="29">
        <v>154.69999999999999</v>
      </c>
      <c r="O103" s="29">
        <v>419772</v>
      </c>
      <c r="P103" s="29">
        <v>68407</v>
      </c>
      <c r="Q103" s="29">
        <v>140.6</v>
      </c>
      <c r="R103" s="29">
        <v>298</v>
      </c>
      <c r="S103" s="29">
        <v>2.1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776827</v>
      </c>
      <c r="H104" s="21">
        <f>G104/'2020'!G104*100-100</f>
        <v>345.6148502526861</v>
      </c>
      <c r="I104" s="20">
        <f>SUM(I99:I103)</f>
        <v>608430</v>
      </c>
      <c r="J104" s="20">
        <f>SUM(J99:J103)</f>
        <v>168397</v>
      </c>
      <c r="K104" s="21">
        <f>I104/'2020'!I104*100-100</f>
        <v>296.71765580376353</v>
      </c>
      <c r="L104" s="21">
        <f>J104/'2020'!J104*100-100</f>
        <v>703.3824722102953</v>
      </c>
      <c r="M104" s="20">
        <f>SUM(M99:M103)</f>
        <v>1538574</v>
      </c>
      <c r="N104" s="21">
        <f>M104/'2020'!M104*100-100</f>
        <v>210.28082240125843</v>
      </c>
      <c r="O104" s="20">
        <f>SUM(O99:O103)</f>
        <v>1208172</v>
      </c>
      <c r="P104" s="20">
        <f>SUM(P99:P103)</f>
        <v>330402</v>
      </c>
      <c r="Q104" s="21">
        <f>O104/'2020'!O104*100-100</f>
        <v>176.589821661592</v>
      </c>
      <c r="R104" s="21">
        <f>P104/'2020'!P104*100-100</f>
        <v>459.48183896367789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4986563</v>
      </c>
      <c r="H105" s="26">
        <f>G105/'2020'!G105*100-100</f>
        <v>-5.7165330063595405</v>
      </c>
      <c r="I105" s="25">
        <f>I104+I95+I86+I77+I68+I59+I50+I41+I32+I23+I14</f>
        <v>4120699</v>
      </c>
      <c r="J105" s="25">
        <f>J104+J95+J86+J77+J68+J59+J50+J41+J32+J23+J14</f>
        <v>865864</v>
      </c>
      <c r="K105" s="26">
        <f>I105/'2020'!I105*100-100</f>
        <v>-4.0665841903405777</v>
      </c>
      <c r="L105" s="26">
        <f>J105/'2020'!J105*100-100</f>
        <v>-12.849825521297277</v>
      </c>
      <c r="M105" s="25">
        <f>M104+M95+M86+M77+M68+M59+M50+M41+M32+M23+M14</f>
        <v>10671097</v>
      </c>
      <c r="N105" s="26">
        <f>M105/'2020'!M105*100-100</f>
        <v>-1.562695303473518</v>
      </c>
      <c r="O105" s="25">
        <f>O104+O95+O86+O77+O68+O59+O50+O41+O32+O23+O14</f>
        <v>8854122</v>
      </c>
      <c r="P105" s="25">
        <f>P104+P95+P86+P77+P68+P59+P50+P41+P32+P23+P14</f>
        <v>1816975</v>
      </c>
      <c r="Q105" s="26">
        <f>O105/'2020'!O105*100-100</f>
        <v>-7.1971115847986766E-2</v>
      </c>
      <c r="R105" s="26">
        <f>P105/'2020'!P105*100-100</f>
        <v>-8.2336785518398585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7" customFormat="1" x14ac:dyDescent="0.25">
      <c r="A108" s="31" t="s">
        <v>17</v>
      </c>
      <c r="B108" s="32" t="s">
        <v>18</v>
      </c>
      <c r="C108" s="29">
        <v>76</v>
      </c>
      <c r="D108" s="29">
        <v>74</v>
      </c>
      <c r="E108" s="29">
        <v>5991</v>
      </c>
      <c r="F108" s="29">
        <v>5675</v>
      </c>
      <c r="G108" s="29">
        <v>13372</v>
      </c>
      <c r="H108" s="29">
        <v>165.6</v>
      </c>
      <c r="I108" s="29">
        <v>11743</v>
      </c>
      <c r="J108" s="29">
        <v>1629</v>
      </c>
      <c r="K108" s="29">
        <v>148.6</v>
      </c>
      <c r="L108" s="29">
        <v>423.8</v>
      </c>
      <c r="M108" s="29">
        <v>35854</v>
      </c>
      <c r="N108" s="29">
        <v>73</v>
      </c>
      <c r="O108" s="29">
        <v>32428</v>
      </c>
      <c r="P108" s="29">
        <v>3426</v>
      </c>
      <c r="Q108" s="29">
        <v>66.7</v>
      </c>
      <c r="R108" s="29">
        <v>170.2</v>
      </c>
      <c r="S108" s="29">
        <v>2.7</v>
      </c>
    </row>
    <row r="109" spans="1:19" s="27" customFormat="1" x14ac:dyDescent="0.25">
      <c r="A109" s="31" t="s">
        <v>19</v>
      </c>
      <c r="B109" s="32" t="s">
        <v>20</v>
      </c>
      <c r="C109" s="29">
        <v>230</v>
      </c>
      <c r="D109" s="29">
        <v>212</v>
      </c>
      <c r="E109" s="29">
        <v>18479</v>
      </c>
      <c r="F109" s="29">
        <v>16926</v>
      </c>
      <c r="G109" s="29">
        <v>47161</v>
      </c>
      <c r="H109" s="29">
        <v>276</v>
      </c>
      <c r="I109" s="29">
        <v>40372</v>
      </c>
      <c r="J109" s="29">
        <v>6789</v>
      </c>
      <c r="K109" s="29">
        <v>259.5</v>
      </c>
      <c r="L109" s="29">
        <v>417.8</v>
      </c>
      <c r="M109" s="29">
        <v>113078</v>
      </c>
      <c r="N109" s="29">
        <v>175.4</v>
      </c>
      <c r="O109" s="29">
        <v>96161</v>
      </c>
      <c r="P109" s="29">
        <v>16917</v>
      </c>
      <c r="Q109" s="29">
        <v>163</v>
      </c>
      <c r="R109" s="29">
        <v>275.8</v>
      </c>
      <c r="S109" s="29">
        <v>2.4</v>
      </c>
    </row>
    <row r="110" spans="1:19" s="27" customFormat="1" x14ac:dyDescent="0.25">
      <c r="A110" s="31" t="s">
        <v>21</v>
      </c>
      <c r="B110" s="32" t="s">
        <v>22</v>
      </c>
      <c r="C110" s="29">
        <v>385</v>
      </c>
      <c r="D110" s="29">
        <v>360</v>
      </c>
      <c r="E110" s="29">
        <v>43865</v>
      </c>
      <c r="F110" s="29">
        <v>41630</v>
      </c>
      <c r="G110" s="29">
        <v>191239</v>
      </c>
      <c r="H110" s="29">
        <v>523.9</v>
      </c>
      <c r="I110" s="29">
        <v>127572</v>
      </c>
      <c r="J110" s="29">
        <v>63667</v>
      </c>
      <c r="K110" s="29">
        <v>405.3</v>
      </c>
      <c r="L110" s="29">
        <v>1078.4000000000001</v>
      </c>
      <c r="M110" s="29">
        <v>369178</v>
      </c>
      <c r="N110" s="29">
        <v>282</v>
      </c>
      <c r="O110" s="29">
        <v>249196</v>
      </c>
      <c r="P110" s="29">
        <v>119982</v>
      </c>
      <c r="Q110" s="29">
        <v>212.2</v>
      </c>
      <c r="R110" s="29">
        <v>613.5</v>
      </c>
      <c r="S110" s="29">
        <v>1.9</v>
      </c>
    </row>
    <row r="111" spans="1:19" s="27" customFormat="1" x14ac:dyDescent="0.25">
      <c r="A111" s="31" t="s">
        <v>23</v>
      </c>
      <c r="B111" s="32" t="s">
        <v>24</v>
      </c>
      <c r="C111" s="29">
        <v>317</v>
      </c>
      <c r="D111" s="29">
        <v>293</v>
      </c>
      <c r="E111" s="29">
        <v>37851</v>
      </c>
      <c r="F111" s="29">
        <v>35632</v>
      </c>
      <c r="G111" s="29">
        <v>148465</v>
      </c>
      <c r="H111" s="29">
        <v>462.5</v>
      </c>
      <c r="I111" s="29">
        <v>93726</v>
      </c>
      <c r="J111" s="29">
        <v>54739</v>
      </c>
      <c r="K111" s="29">
        <v>328.9</v>
      </c>
      <c r="L111" s="29">
        <v>1105.4000000000001</v>
      </c>
      <c r="M111" s="29">
        <v>251561</v>
      </c>
      <c r="N111" s="29">
        <v>340.2</v>
      </c>
      <c r="O111" s="29">
        <v>155076</v>
      </c>
      <c r="P111" s="29">
        <v>96485</v>
      </c>
      <c r="Q111" s="29">
        <v>228.3</v>
      </c>
      <c r="R111" s="29">
        <v>872.8</v>
      </c>
      <c r="S111" s="29">
        <v>1.7</v>
      </c>
    </row>
    <row r="112" spans="1:19" s="27" customFormat="1" x14ac:dyDescent="0.25">
      <c r="A112" s="31" t="s">
        <v>25</v>
      </c>
      <c r="B112" s="32" t="s">
        <v>26</v>
      </c>
      <c r="C112" s="29">
        <v>561</v>
      </c>
      <c r="D112" s="29">
        <v>539</v>
      </c>
      <c r="E112" s="29">
        <v>46585</v>
      </c>
      <c r="F112" s="29">
        <v>44939</v>
      </c>
      <c r="G112" s="29">
        <v>143009</v>
      </c>
      <c r="H112" s="29">
        <v>262.3</v>
      </c>
      <c r="I112" s="29">
        <v>117032</v>
      </c>
      <c r="J112" s="29">
        <v>25977</v>
      </c>
      <c r="K112" s="29">
        <v>231.3</v>
      </c>
      <c r="L112" s="29">
        <v>526.9</v>
      </c>
      <c r="M112" s="29">
        <v>340596</v>
      </c>
      <c r="N112" s="29">
        <v>151.9</v>
      </c>
      <c r="O112" s="29">
        <v>289439</v>
      </c>
      <c r="P112" s="29">
        <v>51157</v>
      </c>
      <c r="Q112" s="29">
        <v>132.9</v>
      </c>
      <c r="R112" s="29">
        <v>368.8</v>
      </c>
      <c r="S112" s="29">
        <v>2.4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543246</v>
      </c>
      <c r="H113" s="21">
        <f>G113/'2020'!G113*100-100</f>
        <v>376.13479994741226</v>
      </c>
      <c r="I113" s="20">
        <f>SUM(I108:I112)</f>
        <v>390445</v>
      </c>
      <c r="J113" s="20">
        <f>SUM(J108:J112)</f>
        <v>152801</v>
      </c>
      <c r="K113" s="21">
        <f>I113/'2020'!I113*100-100</f>
        <v>296.85419525334146</v>
      </c>
      <c r="L113" s="21">
        <f>J113/'2020'!J113*100-100</f>
        <v>872.6352641629536</v>
      </c>
      <c r="M113" s="20">
        <f>SUM(M108:M112)</f>
        <v>1110267</v>
      </c>
      <c r="N113" s="21">
        <f>M113/'2020'!M113*100-100</f>
        <v>216.53542633625653</v>
      </c>
      <c r="O113" s="20">
        <f>SUM(O108:O112)</f>
        <v>822300</v>
      </c>
      <c r="P113" s="20">
        <f>SUM(P108:P112)</f>
        <v>287967</v>
      </c>
      <c r="Q113" s="21">
        <f>O113/'2020'!O113*100-100</f>
        <v>167.55559026218691</v>
      </c>
      <c r="R113" s="21">
        <f>P113/'2020'!P113*100-100</f>
        <v>563.24335529043253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5529809</v>
      </c>
      <c r="H114" s="26">
        <f>G114/'2020'!G114*100-100</f>
        <v>2.3470109198593434</v>
      </c>
      <c r="I114" s="25">
        <f>I113+I104+I95+I86+I77+I68+I59+I50+I41+I32+I23+I14</f>
        <v>4511144</v>
      </c>
      <c r="J114" s="25">
        <f>J113+J104+J95+J86+J77+J68+J59+J50+J41+J32+J23+J14</f>
        <v>1018665</v>
      </c>
      <c r="K114" s="26">
        <f>I114/'2020'!I114*100-100</f>
        <v>2.6716303739007969</v>
      </c>
      <c r="L114" s="26">
        <f>J114/'2020'!J114*100-100</f>
        <v>0.93377102198581952</v>
      </c>
      <c r="M114" s="25">
        <f>M113+M104+M95+M86+M77+M68+M59+M50+M41+M32+M23+M14</f>
        <v>11781364</v>
      </c>
      <c r="N114" s="26">
        <f>M114/'2020'!M114*100-100</f>
        <v>5.2729286799507946</v>
      </c>
      <c r="O114" s="25">
        <f>O113+O104+O95+O86+O77+O68+O59+O50+O41+O32+O23+O14</f>
        <v>9676422</v>
      </c>
      <c r="P114" s="25">
        <f>P113+P104+P95+P86+P77+P68+P59+P50+P41+P32+P23+P14</f>
        <v>2104942</v>
      </c>
      <c r="Q114" s="26">
        <f>O114/'2020'!O114*100-100</f>
        <v>5.5474917366004775</v>
      </c>
      <c r="R114" s="26">
        <f>P114/'2020'!P114*100-100</f>
        <v>4.0289213312115066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6">
        <f>M114/'2019'!M114*100-100</f>
        <v>-53.200496922991</v>
      </c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G3:H5"/>
    <mergeCell ref="M3:N5"/>
    <mergeCell ref="A62:S62"/>
    <mergeCell ref="O3:R3"/>
    <mergeCell ref="S3:S5"/>
    <mergeCell ref="I4:L4"/>
    <mergeCell ref="O4:R4"/>
    <mergeCell ref="A7:S7"/>
    <mergeCell ref="A8:S8"/>
    <mergeCell ref="A17:S17"/>
    <mergeCell ref="A26:S26"/>
    <mergeCell ref="A35:S35"/>
    <mergeCell ref="A44:S44"/>
    <mergeCell ref="A53:S53"/>
    <mergeCell ref="A71:S71"/>
    <mergeCell ref="A80:S80"/>
    <mergeCell ref="A89:S89"/>
    <mergeCell ref="A98:S98"/>
    <mergeCell ref="A107:S107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47"/>
  <sheetViews>
    <sheetView workbookViewId="0">
      <pane xSplit="2" ySplit="6" topLeftCell="M91" activePane="bottomRight" state="frozen"/>
      <selection pane="topRight"/>
      <selection pane="bottomLeft"/>
      <selection pane="bottomRight" activeCell="M14" sqref="M14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x14ac:dyDescent="0.25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25.5" customHeight="1" x14ac:dyDescent="0.25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2" t="s">
        <v>7</v>
      </c>
      <c r="H3" s="77"/>
      <c r="I3" s="82" t="s">
        <v>7</v>
      </c>
      <c r="J3" s="77"/>
      <c r="K3" s="77"/>
      <c r="L3" s="77"/>
      <c r="M3" s="82" t="s">
        <v>8</v>
      </c>
      <c r="N3" s="77"/>
      <c r="O3" s="82" t="s">
        <v>8</v>
      </c>
      <c r="P3" s="77"/>
      <c r="Q3" s="77"/>
      <c r="R3" s="77"/>
      <c r="S3" s="90" t="s">
        <v>9</v>
      </c>
    </row>
    <row r="4" spans="1:19" x14ac:dyDescent="0.25">
      <c r="A4" s="78"/>
      <c r="B4" s="79"/>
      <c r="C4" s="79"/>
      <c r="D4" s="79"/>
      <c r="E4" s="79"/>
      <c r="F4" s="79"/>
      <c r="G4" s="79"/>
      <c r="H4" s="79"/>
      <c r="I4" s="92" t="s">
        <v>10</v>
      </c>
      <c r="J4" s="79"/>
      <c r="K4" s="79"/>
      <c r="L4" s="79"/>
      <c r="M4" s="79"/>
      <c r="N4" s="79"/>
      <c r="O4" s="92" t="s">
        <v>10</v>
      </c>
      <c r="P4" s="79"/>
      <c r="Q4" s="79"/>
      <c r="R4" s="79"/>
      <c r="S4" s="91"/>
    </row>
    <row r="5" spans="1:19" ht="25.5" customHeight="1" x14ac:dyDescent="0.25">
      <c r="A5" s="78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91"/>
    </row>
    <row r="6" spans="1:19" ht="38.25" customHeight="1" x14ac:dyDescent="0.25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89" t="s">
        <v>15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25">
      <c r="A8" s="89" t="s">
        <v>16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</row>
    <row r="9" spans="1:19" s="23" customFormat="1" x14ac:dyDescent="0.25">
      <c r="A9" s="3" t="s">
        <v>17</v>
      </c>
      <c r="B9" s="5" t="s">
        <v>18</v>
      </c>
      <c r="C9" s="2">
        <v>81</v>
      </c>
      <c r="D9" s="2">
        <v>80</v>
      </c>
      <c r="E9" s="2">
        <v>6145</v>
      </c>
      <c r="F9" s="2">
        <v>6122</v>
      </c>
      <c r="G9" s="2">
        <v>28743</v>
      </c>
      <c r="H9" s="2">
        <v>10.5</v>
      </c>
      <c r="I9" s="2">
        <v>24986</v>
      </c>
      <c r="J9" s="2">
        <v>3757</v>
      </c>
      <c r="K9" s="2">
        <v>13.8</v>
      </c>
      <c r="L9" s="2">
        <v>-7.4</v>
      </c>
      <c r="M9" s="2">
        <v>65497</v>
      </c>
      <c r="N9" s="2">
        <v>4.8</v>
      </c>
      <c r="O9" s="2">
        <v>58562</v>
      </c>
      <c r="P9" s="2">
        <v>6935</v>
      </c>
      <c r="Q9" s="2">
        <v>7.5</v>
      </c>
      <c r="R9" s="2">
        <v>-13.5</v>
      </c>
      <c r="S9" s="2">
        <v>2.2999999999999998</v>
      </c>
    </row>
    <row r="10" spans="1:19" s="23" customFormat="1" x14ac:dyDescent="0.25">
      <c r="A10" s="3" t="s">
        <v>19</v>
      </c>
      <c r="B10" s="5" t="s">
        <v>20</v>
      </c>
      <c r="C10" s="2">
        <v>247</v>
      </c>
      <c r="D10" s="2">
        <v>235</v>
      </c>
      <c r="E10" s="2">
        <v>19362</v>
      </c>
      <c r="F10" s="2">
        <v>18324</v>
      </c>
      <c r="G10" s="2">
        <v>103296</v>
      </c>
      <c r="H10" s="2">
        <v>2.1</v>
      </c>
      <c r="I10" s="2">
        <v>88890</v>
      </c>
      <c r="J10" s="2">
        <v>14406</v>
      </c>
      <c r="K10" s="2">
        <v>3.7</v>
      </c>
      <c r="L10" s="2">
        <v>-6.7</v>
      </c>
      <c r="M10" s="2">
        <v>199668</v>
      </c>
      <c r="N10" s="2">
        <v>3.5</v>
      </c>
      <c r="O10" s="2">
        <v>169453</v>
      </c>
      <c r="P10" s="2">
        <v>30215</v>
      </c>
      <c r="Q10" s="2">
        <v>3.9</v>
      </c>
      <c r="R10" s="2">
        <v>1.2</v>
      </c>
      <c r="S10" s="2">
        <v>1.9</v>
      </c>
    </row>
    <row r="11" spans="1:19" s="23" customFormat="1" x14ac:dyDescent="0.25">
      <c r="A11" s="3" t="s">
        <v>21</v>
      </c>
      <c r="B11" s="5" t="s">
        <v>22</v>
      </c>
      <c r="C11" s="2">
        <v>402</v>
      </c>
      <c r="D11" s="2">
        <v>387</v>
      </c>
      <c r="E11" s="2">
        <v>42377</v>
      </c>
      <c r="F11" s="2">
        <v>41599</v>
      </c>
      <c r="G11" s="2">
        <v>303395</v>
      </c>
      <c r="H11" s="2">
        <v>-1.3</v>
      </c>
      <c r="I11" s="2">
        <v>215211</v>
      </c>
      <c r="J11" s="2">
        <v>88184</v>
      </c>
      <c r="K11" s="2">
        <v>3</v>
      </c>
      <c r="L11" s="2">
        <v>-10.5</v>
      </c>
      <c r="M11" s="2">
        <v>566491</v>
      </c>
      <c r="N11" s="2">
        <v>-3.5</v>
      </c>
      <c r="O11" s="2">
        <v>389157</v>
      </c>
      <c r="P11" s="2">
        <v>177334</v>
      </c>
      <c r="Q11" s="2">
        <v>-0.6</v>
      </c>
      <c r="R11" s="2">
        <v>-9.5</v>
      </c>
      <c r="S11" s="2">
        <v>1.9</v>
      </c>
    </row>
    <row r="12" spans="1:19" s="23" customFormat="1" x14ac:dyDescent="0.25">
      <c r="A12" s="3" t="s">
        <v>23</v>
      </c>
      <c r="B12" s="5" t="s">
        <v>24</v>
      </c>
      <c r="C12" s="2">
        <v>322</v>
      </c>
      <c r="D12" s="2">
        <v>317</v>
      </c>
      <c r="E12" s="2">
        <v>36102</v>
      </c>
      <c r="F12" s="2">
        <v>35486</v>
      </c>
      <c r="G12" s="2">
        <v>283769</v>
      </c>
      <c r="H12" s="2">
        <v>-0.7</v>
      </c>
      <c r="I12" s="2">
        <v>181449</v>
      </c>
      <c r="J12" s="2">
        <v>102320</v>
      </c>
      <c r="K12" s="2">
        <v>2.1</v>
      </c>
      <c r="L12" s="2">
        <v>-5.3</v>
      </c>
      <c r="M12" s="2">
        <v>493590</v>
      </c>
      <c r="N12" s="2">
        <v>-1.4</v>
      </c>
      <c r="O12" s="2">
        <v>300522</v>
      </c>
      <c r="P12" s="2">
        <v>193068</v>
      </c>
      <c r="Q12" s="2">
        <v>2.1</v>
      </c>
      <c r="R12" s="2">
        <v>-6.3</v>
      </c>
      <c r="S12" s="2">
        <v>1.7</v>
      </c>
    </row>
    <row r="13" spans="1:19" s="23" customFormat="1" x14ac:dyDescent="0.25">
      <c r="A13" s="3" t="s">
        <v>25</v>
      </c>
      <c r="B13" s="5" t="s">
        <v>26</v>
      </c>
      <c r="C13" s="2">
        <v>565</v>
      </c>
      <c r="D13" s="2">
        <v>554</v>
      </c>
      <c r="E13" s="2">
        <v>44676</v>
      </c>
      <c r="F13" s="2">
        <v>43804</v>
      </c>
      <c r="G13" s="2">
        <v>247536</v>
      </c>
      <c r="H13" s="2">
        <v>0.4</v>
      </c>
      <c r="I13" s="2">
        <v>206114</v>
      </c>
      <c r="J13" s="2">
        <v>41422</v>
      </c>
      <c r="K13" s="2">
        <v>1.4</v>
      </c>
      <c r="L13" s="2">
        <v>-4.3</v>
      </c>
      <c r="M13" s="2">
        <v>501024</v>
      </c>
      <c r="N13" s="2">
        <v>1.4</v>
      </c>
      <c r="O13" s="2">
        <v>421580</v>
      </c>
      <c r="P13" s="2">
        <v>79444</v>
      </c>
      <c r="Q13" s="2">
        <v>2.7</v>
      </c>
      <c r="R13" s="2">
        <v>-5.0999999999999996</v>
      </c>
      <c r="S13" s="2">
        <v>2</v>
      </c>
    </row>
    <row r="14" spans="1:19" s="22" customFormat="1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966739</v>
      </c>
      <c r="H14" s="21">
        <f>G14/'2019'!G14*100-100</f>
        <v>-1.3445461587863861E-2</v>
      </c>
      <c r="I14" s="20">
        <f>SUM(I9:I13)</f>
        <v>716650</v>
      </c>
      <c r="J14" s="20">
        <f>SUM(J9:J13)</f>
        <v>250089</v>
      </c>
      <c r="K14" s="21">
        <f>I14/'2019'!I14*100-100</f>
        <v>2.7296131925092624</v>
      </c>
      <c r="L14" s="21">
        <f>J14/'2019'!J14*100-100</f>
        <v>-7.12022907142142</v>
      </c>
      <c r="M14" s="20">
        <f>SUM(M9:M13)</f>
        <v>1826270</v>
      </c>
      <c r="N14" s="21">
        <f>M14/'2019'!M14*100-100</f>
        <v>-0.60834374632642607</v>
      </c>
      <c r="O14" s="20">
        <f>SUM(O9:O13)</f>
        <v>1339274</v>
      </c>
      <c r="P14" s="20">
        <f>SUM(P9:P13)</f>
        <v>486996</v>
      </c>
      <c r="Q14" s="21">
        <f>O14/'2019'!O14*100-100</f>
        <v>1.9382573874893581</v>
      </c>
      <c r="R14" s="21">
        <f>P14/'2019'!P14*100-100</f>
        <v>-6.9977599071115719</v>
      </c>
      <c r="S14" s="20"/>
    </row>
    <row r="15" spans="1:19" s="17" customFormat="1" ht="13.8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s="17" customFormat="1" ht="13.8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25">
      <c r="A17" s="89" t="s">
        <v>27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19" s="23" customFormat="1" x14ac:dyDescent="0.25">
      <c r="A18" s="3" t="s">
        <v>17</v>
      </c>
      <c r="B18" s="5" t="s">
        <v>18</v>
      </c>
      <c r="C18" s="2">
        <v>81</v>
      </c>
      <c r="D18" s="2">
        <v>80</v>
      </c>
      <c r="E18" s="2">
        <v>6159</v>
      </c>
      <c r="F18" s="2">
        <v>5985</v>
      </c>
      <c r="G18" s="2">
        <v>30614</v>
      </c>
      <c r="H18" s="2">
        <v>17.3</v>
      </c>
      <c r="I18" s="2">
        <v>26210</v>
      </c>
      <c r="J18" s="2">
        <v>4404</v>
      </c>
      <c r="K18" s="2">
        <v>19.5</v>
      </c>
      <c r="L18" s="2">
        <v>5.6</v>
      </c>
      <c r="M18" s="2">
        <v>70170</v>
      </c>
      <c r="N18" s="2">
        <v>14.4</v>
      </c>
      <c r="O18" s="2">
        <v>61635</v>
      </c>
      <c r="P18" s="2">
        <v>8535</v>
      </c>
      <c r="Q18" s="2">
        <v>16.3</v>
      </c>
      <c r="R18" s="2">
        <v>2.6</v>
      </c>
      <c r="S18" s="2">
        <v>2.2999999999999998</v>
      </c>
    </row>
    <row r="19" spans="1:19" s="23" customFormat="1" x14ac:dyDescent="0.25">
      <c r="A19" s="3" t="s">
        <v>19</v>
      </c>
      <c r="B19" s="5" t="s">
        <v>20</v>
      </c>
      <c r="C19" s="2">
        <v>246</v>
      </c>
      <c r="D19" s="2">
        <v>235</v>
      </c>
      <c r="E19" s="2">
        <v>19518</v>
      </c>
      <c r="F19" s="2">
        <v>18414</v>
      </c>
      <c r="G19" s="2">
        <v>108291</v>
      </c>
      <c r="H19" s="2">
        <v>0.8</v>
      </c>
      <c r="I19" s="2">
        <v>92529</v>
      </c>
      <c r="J19" s="2">
        <v>15762</v>
      </c>
      <c r="K19" s="2">
        <v>-0.5</v>
      </c>
      <c r="L19" s="2">
        <v>8.9</v>
      </c>
      <c r="M19" s="2">
        <v>209293</v>
      </c>
      <c r="N19" s="2">
        <v>3.8</v>
      </c>
      <c r="O19" s="2">
        <v>176940</v>
      </c>
      <c r="P19" s="2">
        <v>32353</v>
      </c>
      <c r="Q19" s="2">
        <v>2.1</v>
      </c>
      <c r="R19" s="2">
        <v>14.3</v>
      </c>
      <c r="S19" s="2">
        <v>1.9</v>
      </c>
    </row>
    <row r="20" spans="1:19" s="23" customFormat="1" x14ac:dyDescent="0.25">
      <c r="A20" s="3" t="s">
        <v>21</v>
      </c>
      <c r="B20" s="5" t="s">
        <v>22</v>
      </c>
      <c r="C20" s="2">
        <v>402</v>
      </c>
      <c r="D20" s="2">
        <v>387</v>
      </c>
      <c r="E20" s="2">
        <v>42517</v>
      </c>
      <c r="F20" s="2">
        <v>41400</v>
      </c>
      <c r="G20" s="2">
        <v>323691</v>
      </c>
      <c r="H20" s="2">
        <v>4</v>
      </c>
      <c r="I20" s="2">
        <v>241094</v>
      </c>
      <c r="J20" s="2">
        <v>82597</v>
      </c>
      <c r="K20" s="2">
        <v>1.7</v>
      </c>
      <c r="L20" s="2">
        <v>11.2</v>
      </c>
      <c r="M20" s="2">
        <v>596877</v>
      </c>
      <c r="N20" s="2">
        <v>10.1</v>
      </c>
      <c r="O20" s="2">
        <v>435382</v>
      </c>
      <c r="P20" s="2">
        <v>161495</v>
      </c>
      <c r="Q20" s="2">
        <v>6.3</v>
      </c>
      <c r="R20" s="2">
        <v>21.5</v>
      </c>
      <c r="S20" s="2">
        <v>1.8</v>
      </c>
    </row>
    <row r="21" spans="1:19" s="23" customFormat="1" x14ac:dyDescent="0.25">
      <c r="A21" s="3" t="s">
        <v>23</v>
      </c>
      <c r="B21" s="5" t="s">
        <v>24</v>
      </c>
      <c r="C21" s="2">
        <v>322</v>
      </c>
      <c r="D21" s="2">
        <v>315</v>
      </c>
      <c r="E21" s="2">
        <v>36214</v>
      </c>
      <c r="F21" s="2">
        <v>34891</v>
      </c>
      <c r="G21" s="2">
        <v>270268</v>
      </c>
      <c r="H21" s="2">
        <v>3.5</v>
      </c>
      <c r="I21" s="2">
        <v>174128</v>
      </c>
      <c r="J21" s="2">
        <v>96140</v>
      </c>
      <c r="K21" s="2">
        <v>-1.1000000000000001</v>
      </c>
      <c r="L21" s="2">
        <v>12.9</v>
      </c>
      <c r="M21" s="2">
        <v>455550</v>
      </c>
      <c r="N21" s="2">
        <v>10.199999999999999</v>
      </c>
      <c r="O21" s="2">
        <v>282912</v>
      </c>
      <c r="P21" s="2">
        <v>172638</v>
      </c>
      <c r="Q21" s="2">
        <v>4.5</v>
      </c>
      <c r="R21" s="2">
        <v>21.1</v>
      </c>
      <c r="S21" s="2">
        <v>1.7</v>
      </c>
    </row>
    <row r="22" spans="1:19" s="23" customFormat="1" x14ac:dyDescent="0.25">
      <c r="A22" s="3" t="s">
        <v>25</v>
      </c>
      <c r="B22" s="5" t="s">
        <v>26</v>
      </c>
      <c r="C22" s="2">
        <v>565</v>
      </c>
      <c r="D22" s="2">
        <v>553</v>
      </c>
      <c r="E22" s="2">
        <v>44933</v>
      </c>
      <c r="F22" s="2">
        <v>44020</v>
      </c>
      <c r="G22" s="2">
        <v>276715</v>
      </c>
      <c r="H22" s="2">
        <v>5.3</v>
      </c>
      <c r="I22" s="2">
        <v>232396</v>
      </c>
      <c r="J22" s="2">
        <v>44319</v>
      </c>
      <c r="K22" s="2">
        <v>5.8</v>
      </c>
      <c r="L22" s="2">
        <v>2.7</v>
      </c>
      <c r="M22" s="2">
        <v>537017</v>
      </c>
      <c r="N22" s="2">
        <v>5.3</v>
      </c>
      <c r="O22" s="2">
        <v>452209</v>
      </c>
      <c r="P22" s="2">
        <v>84808</v>
      </c>
      <c r="Q22" s="2">
        <v>5.8</v>
      </c>
      <c r="R22" s="2">
        <v>3.1</v>
      </c>
      <c r="S22" s="2">
        <v>1.9</v>
      </c>
    </row>
    <row r="23" spans="1:19" s="22" customFormat="1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1009579</v>
      </c>
      <c r="H23" s="21">
        <f>G23/'2019'!G23*100-100</f>
        <v>4.2003007587087353</v>
      </c>
      <c r="I23" s="20">
        <f>SUM(I18:I22)</f>
        <v>766357</v>
      </c>
      <c r="J23" s="20">
        <f>SUM(J18:J22)</f>
        <v>243222</v>
      </c>
      <c r="K23" s="21">
        <f>I23/'2019'!I23*100-100</f>
        <v>2.5058084087835653</v>
      </c>
      <c r="L23" s="21">
        <f>J23/'2019'!J23*100-100</f>
        <v>9.9258790563138319</v>
      </c>
      <c r="M23" s="20">
        <f>SUM(M18:M22)</f>
        <v>1868907</v>
      </c>
      <c r="N23" s="21">
        <f>M23/'2019'!M23*100-100</f>
        <v>8.1230546716806344</v>
      </c>
      <c r="O23" s="20">
        <f>SUM(O18:O22)</f>
        <v>1409078</v>
      </c>
      <c r="P23" s="20">
        <f>SUM(P18:P22)</f>
        <v>459829</v>
      </c>
      <c r="Q23" s="21">
        <f>O23/'2019'!O23*100-100</f>
        <v>5.6195642478451759</v>
      </c>
      <c r="R23" s="21">
        <f>P23/'2019'!P23*100-100</f>
        <v>16.591572365635287</v>
      </c>
      <c r="S23" s="20"/>
    </row>
    <row r="24" spans="1:19" s="23" customFormat="1" x14ac:dyDescent="0.25">
      <c r="A24" s="24"/>
      <c r="B24" s="24" t="s">
        <v>69</v>
      </c>
      <c r="C24" s="25"/>
      <c r="D24" s="25"/>
      <c r="E24" s="25"/>
      <c r="F24" s="25"/>
      <c r="G24" s="25">
        <f>G23+G14</f>
        <v>1976318</v>
      </c>
      <c r="H24" s="26">
        <f>G24/'2019'!G24*100-100</f>
        <v>2.0956196868193899</v>
      </c>
      <c r="I24" s="25">
        <f>I23+I14</f>
        <v>1483007</v>
      </c>
      <c r="J24" s="25">
        <f>J23+J14</f>
        <v>493311</v>
      </c>
      <c r="K24" s="26">
        <f>I24/'2019'!I24*100-100</f>
        <v>2.6138382030277398</v>
      </c>
      <c r="L24" s="26">
        <f>J24/'2019'!J24*100-100</f>
        <v>0.56878298788431891</v>
      </c>
      <c r="M24" s="25">
        <f>M23+M14</f>
        <v>3695177</v>
      </c>
      <c r="N24" s="26">
        <f>M24/'2019'!M24*100-100</f>
        <v>3.6239732043204214</v>
      </c>
      <c r="O24" s="25">
        <f>O23+O14</f>
        <v>2748352</v>
      </c>
      <c r="P24" s="25">
        <f>P23+P14</f>
        <v>946825</v>
      </c>
      <c r="Q24" s="26">
        <f>O24/'2019'!O24*100-100</f>
        <v>3.7930206245213185</v>
      </c>
      <c r="R24" s="26">
        <f>P24/'2019'!P24*100-100</f>
        <v>3.1363830454711916</v>
      </c>
      <c r="S24" s="25"/>
    </row>
    <row r="25" spans="1:19" s="17" customFormat="1" ht="13.8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25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s="23" customFormat="1" x14ac:dyDescent="0.25">
      <c r="A27" s="3" t="s">
        <v>17</v>
      </c>
      <c r="B27" s="5" t="s">
        <v>18</v>
      </c>
      <c r="C27" s="2">
        <v>81</v>
      </c>
      <c r="D27" s="2">
        <v>79</v>
      </c>
      <c r="E27" s="2">
        <v>6180</v>
      </c>
      <c r="F27" s="2">
        <v>6014</v>
      </c>
      <c r="G27" s="2">
        <v>13592</v>
      </c>
      <c r="H27" s="2">
        <v>-57</v>
      </c>
      <c r="I27" s="2">
        <v>12289</v>
      </c>
      <c r="J27" s="2">
        <v>1303</v>
      </c>
      <c r="K27" s="2">
        <v>-54</v>
      </c>
      <c r="L27" s="2">
        <v>-73.2</v>
      </c>
      <c r="M27" s="2">
        <v>35025</v>
      </c>
      <c r="N27" s="2">
        <v>-52.6</v>
      </c>
      <c r="O27" s="2">
        <v>32001</v>
      </c>
      <c r="P27" s="2">
        <v>3024</v>
      </c>
      <c r="Q27" s="2">
        <v>-49.5</v>
      </c>
      <c r="R27" s="2">
        <v>-71.099999999999994</v>
      </c>
      <c r="S27" s="2">
        <v>2.6</v>
      </c>
    </row>
    <row r="28" spans="1:19" s="23" customFormat="1" x14ac:dyDescent="0.25">
      <c r="A28" s="3" t="s">
        <v>19</v>
      </c>
      <c r="B28" s="5" t="s">
        <v>20</v>
      </c>
      <c r="C28" s="2">
        <v>245</v>
      </c>
      <c r="D28" s="2">
        <v>233</v>
      </c>
      <c r="E28" s="2">
        <v>19577</v>
      </c>
      <c r="F28" s="2">
        <v>18412</v>
      </c>
      <c r="G28" s="2">
        <v>48151</v>
      </c>
      <c r="H28" s="2">
        <v>-62</v>
      </c>
      <c r="I28" s="2">
        <v>42896</v>
      </c>
      <c r="J28" s="2">
        <v>5255</v>
      </c>
      <c r="K28" s="2">
        <v>-59.4</v>
      </c>
      <c r="L28" s="2">
        <v>-75</v>
      </c>
      <c r="M28" s="2">
        <v>108619</v>
      </c>
      <c r="N28" s="2">
        <v>-57.1</v>
      </c>
      <c r="O28" s="2">
        <v>95614</v>
      </c>
      <c r="P28" s="2">
        <v>13005</v>
      </c>
      <c r="Q28" s="2">
        <v>-53.5</v>
      </c>
      <c r="R28" s="2">
        <v>-72.8</v>
      </c>
      <c r="S28" s="2">
        <v>2.2999999999999998</v>
      </c>
    </row>
    <row r="29" spans="1:19" s="23" customFormat="1" x14ac:dyDescent="0.25">
      <c r="A29" s="3" t="s">
        <v>21</v>
      </c>
      <c r="B29" s="5" t="s">
        <v>22</v>
      </c>
      <c r="C29" s="2">
        <v>400</v>
      </c>
      <c r="D29" s="2">
        <v>381</v>
      </c>
      <c r="E29" s="2">
        <v>42713</v>
      </c>
      <c r="F29" s="2">
        <v>40724</v>
      </c>
      <c r="G29" s="2">
        <v>110327</v>
      </c>
      <c r="H29" s="2">
        <v>-69.099999999999994</v>
      </c>
      <c r="I29" s="2">
        <v>85276</v>
      </c>
      <c r="J29" s="2">
        <v>25051</v>
      </c>
      <c r="K29" s="2">
        <v>-66.900000000000006</v>
      </c>
      <c r="L29" s="2">
        <v>-74.8</v>
      </c>
      <c r="M29" s="2">
        <v>239841</v>
      </c>
      <c r="N29" s="2">
        <v>-64.2</v>
      </c>
      <c r="O29" s="2">
        <v>188047</v>
      </c>
      <c r="P29" s="2">
        <v>51794</v>
      </c>
      <c r="Q29" s="2">
        <v>-60.5</v>
      </c>
      <c r="R29" s="2">
        <v>-73.3</v>
      </c>
      <c r="S29" s="2">
        <v>2.2000000000000002</v>
      </c>
    </row>
    <row r="30" spans="1:19" s="23" customFormat="1" x14ac:dyDescent="0.25">
      <c r="A30" s="3" t="s">
        <v>23</v>
      </c>
      <c r="B30" s="5" t="s">
        <v>24</v>
      </c>
      <c r="C30" s="2">
        <v>321</v>
      </c>
      <c r="D30" s="2">
        <v>312</v>
      </c>
      <c r="E30" s="2">
        <v>36496</v>
      </c>
      <c r="F30" s="2">
        <v>34884</v>
      </c>
      <c r="G30" s="2">
        <v>102326</v>
      </c>
      <c r="H30" s="2">
        <v>-68.7</v>
      </c>
      <c r="I30" s="2">
        <v>78226</v>
      </c>
      <c r="J30" s="2">
        <v>24100</v>
      </c>
      <c r="K30" s="2">
        <v>-63.3</v>
      </c>
      <c r="L30" s="2">
        <v>-78.7</v>
      </c>
      <c r="M30" s="2">
        <v>168500</v>
      </c>
      <c r="N30" s="2">
        <v>-69</v>
      </c>
      <c r="O30" s="2">
        <v>126470</v>
      </c>
      <c r="P30" s="2">
        <v>42030</v>
      </c>
      <c r="Q30" s="2">
        <v>-62.3</v>
      </c>
      <c r="R30" s="2">
        <v>-79.7</v>
      </c>
      <c r="S30" s="2">
        <v>1.6</v>
      </c>
    </row>
    <row r="31" spans="1:19" s="23" customFormat="1" x14ac:dyDescent="0.25">
      <c r="A31" s="3" t="s">
        <v>25</v>
      </c>
      <c r="B31" s="5" t="s">
        <v>26</v>
      </c>
      <c r="C31" s="2">
        <v>565</v>
      </c>
      <c r="D31" s="2">
        <v>551</v>
      </c>
      <c r="E31" s="2">
        <v>45095</v>
      </c>
      <c r="F31" s="2">
        <v>43978</v>
      </c>
      <c r="G31" s="2">
        <v>117537</v>
      </c>
      <c r="H31" s="2">
        <v>-63.2</v>
      </c>
      <c r="I31" s="2">
        <v>103834</v>
      </c>
      <c r="J31" s="2">
        <v>13703</v>
      </c>
      <c r="K31" s="2">
        <v>-61.1</v>
      </c>
      <c r="L31" s="2">
        <v>-74.099999999999994</v>
      </c>
      <c r="M31" s="2">
        <v>282430</v>
      </c>
      <c r="N31" s="2">
        <v>-53.5</v>
      </c>
      <c r="O31" s="2">
        <v>252710</v>
      </c>
      <c r="P31" s="2">
        <v>29720</v>
      </c>
      <c r="Q31" s="2">
        <v>-50.1</v>
      </c>
      <c r="R31" s="2">
        <v>-70.599999999999994</v>
      </c>
      <c r="S31" s="2">
        <v>2.4</v>
      </c>
    </row>
    <row r="32" spans="1:19" s="22" customFormat="1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391933</v>
      </c>
      <c r="H32" s="21">
        <f>G32/'2019'!G32*100-100</f>
        <v>-66.260692755397287</v>
      </c>
      <c r="I32" s="20">
        <f>SUM(I27:I31)</f>
        <v>322521</v>
      </c>
      <c r="J32" s="20">
        <f>SUM(J27:J31)</f>
        <v>69412</v>
      </c>
      <c r="K32" s="21">
        <f>I32/'2019'!I32*100-100</f>
        <v>-62.940334951595759</v>
      </c>
      <c r="L32" s="21">
        <f>J32/'2019'!J32*100-100</f>
        <v>-76.177859535445606</v>
      </c>
      <c r="M32" s="20">
        <f>SUM(M27:M31)</f>
        <v>834415</v>
      </c>
      <c r="N32" s="21">
        <f>M32/'2019'!M32*100-100</f>
        <v>-61.156956313068193</v>
      </c>
      <c r="O32" s="20">
        <f>SUM(O27:O31)</f>
        <v>694842</v>
      </c>
      <c r="P32" s="20">
        <f>SUM(P27:P31)</f>
        <v>139573</v>
      </c>
      <c r="Q32" s="21">
        <f>O32/'2019'!O32*100-100</f>
        <v>-56.23502913394308</v>
      </c>
      <c r="R32" s="21">
        <f>P32/'2019'!P32*100-100</f>
        <v>-75.098661204915572</v>
      </c>
      <c r="S32" s="20"/>
    </row>
    <row r="33" spans="1:19" s="23" customFormat="1" x14ac:dyDescent="0.25">
      <c r="A33" s="24"/>
      <c r="B33" s="24" t="s">
        <v>70</v>
      </c>
      <c r="C33" s="25"/>
      <c r="D33" s="25"/>
      <c r="E33" s="25"/>
      <c r="F33" s="25"/>
      <c r="G33" s="25">
        <f>G32+G23+G14</f>
        <v>2368251</v>
      </c>
      <c r="H33" s="26">
        <f>G33/'2019'!G33*100-100</f>
        <v>-23.540753334325558</v>
      </c>
      <c r="I33" s="25">
        <f>I32+I23+I14</f>
        <v>1805528</v>
      </c>
      <c r="J33" s="25">
        <f>J32+J23+J14</f>
        <v>562723</v>
      </c>
      <c r="K33" s="26">
        <f>I33/'2019'!I33*100-100</f>
        <v>-22.02447326847782</v>
      </c>
      <c r="L33" s="26">
        <f>J33/'2019'!J33*100-100</f>
        <v>-28.031057799173027</v>
      </c>
      <c r="M33" s="25">
        <f>M32+M23+M14</f>
        <v>4529592</v>
      </c>
      <c r="N33" s="26">
        <f>M33/'2019'!M33*100-100</f>
        <v>-20.729827292711263</v>
      </c>
      <c r="O33" s="25">
        <f>O32+O23+O14</f>
        <v>3443194</v>
      </c>
      <c r="P33" s="25">
        <f>P32+P23+P14</f>
        <v>1086398</v>
      </c>
      <c r="Q33" s="26">
        <f>O33/'2019'!O33*100-100</f>
        <v>-18.707908686950532</v>
      </c>
      <c r="R33" s="26">
        <f>P33/'2019'!P33*100-100</f>
        <v>-26.522046132119883</v>
      </c>
      <c r="S33" s="25"/>
    </row>
    <row r="34" spans="1:19" s="17" customFormat="1" ht="13.8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25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s="23" customFormat="1" x14ac:dyDescent="0.25">
      <c r="A36" s="3" t="s">
        <v>17</v>
      </c>
      <c r="B36" s="5" t="s">
        <v>18</v>
      </c>
      <c r="C36" s="2">
        <v>81</v>
      </c>
      <c r="D36" s="2">
        <v>59</v>
      </c>
      <c r="E36" s="2">
        <v>6162</v>
      </c>
      <c r="F36" s="2">
        <v>4267</v>
      </c>
      <c r="G36" s="2">
        <v>2307</v>
      </c>
      <c r="H36" s="2">
        <v>-92.4</v>
      </c>
      <c r="I36" s="2">
        <v>2117</v>
      </c>
      <c r="J36" s="2">
        <v>190</v>
      </c>
      <c r="K36" s="2">
        <v>-91.9</v>
      </c>
      <c r="L36" s="2">
        <v>-95.6</v>
      </c>
      <c r="M36" s="2">
        <v>8579</v>
      </c>
      <c r="N36" s="2">
        <v>-86.9</v>
      </c>
      <c r="O36" s="2">
        <v>8132</v>
      </c>
      <c r="P36" s="2">
        <v>447</v>
      </c>
      <c r="Q36" s="2">
        <v>-85.7</v>
      </c>
      <c r="R36" s="2">
        <v>-94.8</v>
      </c>
      <c r="S36" s="2">
        <v>3.7</v>
      </c>
    </row>
    <row r="37" spans="1:19" s="23" customFormat="1" x14ac:dyDescent="0.25">
      <c r="A37" s="3" t="s">
        <v>19</v>
      </c>
      <c r="B37" s="5" t="s">
        <v>20</v>
      </c>
      <c r="C37" s="2">
        <v>241</v>
      </c>
      <c r="D37" s="2">
        <v>164</v>
      </c>
      <c r="E37" s="2">
        <v>19440</v>
      </c>
      <c r="F37" s="2">
        <v>11798</v>
      </c>
      <c r="G37" s="2">
        <v>6234</v>
      </c>
      <c r="H37" s="2">
        <v>-94.8</v>
      </c>
      <c r="I37" s="2">
        <v>5769</v>
      </c>
      <c r="J37" s="2">
        <v>465</v>
      </c>
      <c r="K37" s="2">
        <v>-94.2</v>
      </c>
      <c r="L37" s="2">
        <v>-97.7</v>
      </c>
      <c r="M37" s="2">
        <v>29118</v>
      </c>
      <c r="N37" s="2">
        <v>-87.9</v>
      </c>
      <c r="O37" s="2">
        <v>25737</v>
      </c>
      <c r="P37" s="2">
        <v>3381</v>
      </c>
      <c r="Q37" s="2">
        <v>-87</v>
      </c>
      <c r="R37" s="2">
        <v>-92.1</v>
      </c>
      <c r="S37" s="2">
        <v>4.7</v>
      </c>
    </row>
    <row r="38" spans="1:19" s="23" customFormat="1" x14ac:dyDescent="0.25">
      <c r="A38" s="3" t="s">
        <v>21</v>
      </c>
      <c r="B38" s="5" t="s">
        <v>22</v>
      </c>
      <c r="C38" s="2">
        <v>399</v>
      </c>
      <c r="D38" s="2">
        <v>240</v>
      </c>
      <c r="E38" s="2">
        <v>42469</v>
      </c>
      <c r="F38" s="2">
        <v>25235</v>
      </c>
      <c r="G38" s="2">
        <v>15155</v>
      </c>
      <c r="H38" s="2">
        <v>-95.6</v>
      </c>
      <c r="I38" s="2">
        <v>11358</v>
      </c>
      <c r="J38" s="2">
        <v>3797</v>
      </c>
      <c r="K38" s="2">
        <v>-95.2</v>
      </c>
      <c r="L38" s="2">
        <v>-96.4</v>
      </c>
      <c r="M38" s="2">
        <v>62642</v>
      </c>
      <c r="N38" s="2">
        <v>-90.1</v>
      </c>
      <c r="O38" s="2">
        <v>50835</v>
      </c>
      <c r="P38" s="2">
        <v>11807</v>
      </c>
      <c r="Q38" s="2">
        <v>-88.4</v>
      </c>
      <c r="R38" s="2">
        <v>-93.9</v>
      </c>
      <c r="S38" s="2">
        <v>4.0999999999999996</v>
      </c>
    </row>
    <row r="39" spans="1:19" s="23" customFormat="1" x14ac:dyDescent="0.25">
      <c r="A39" s="3" t="s">
        <v>23</v>
      </c>
      <c r="B39" s="5" t="s">
        <v>24</v>
      </c>
      <c r="C39" s="2">
        <v>320</v>
      </c>
      <c r="D39" s="2">
        <v>214</v>
      </c>
      <c r="E39" s="2">
        <v>36147</v>
      </c>
      <c r="F39" s="2">
        <v>22436</v>
      </c>
      <c r="G39" s="2">
        <v>11024</v>
      </c>
      <c r="H39" s="2">
        <v>-96</v>
      </c>
      <c r="I39" s="2">
        <v>9891</v>
      </c>
      <c r="J39" s="2">
        <v>1133</v>
      </c>
      <c r="K39" s="2">
        <v>-94.7</v>
      </c>
      <c r="L39" s="2">
        <v>-98.8</v>
      </c>
      <c r="M39" s="2">
        <v>28125</v>
      </c>
      <c r="N39" s="2">
        <v>-93.7</v>
      </c>
      <c r="O39" s="2">
        <v>23977</v>
      </c>
      <c r="P39" s="2">
        <v>4148</v>
      </c>
      <c r="Q39" s="2">
        <v>-91.7</v>
      </c>
      <c r="R39" s="2">
        <v>-97.3</v>
      </c>
      <c r="S39" s="2">
        <v>2.6</v>
      </c>
    </row>
    <row r="40" spans="1:19" s="23" customFormat="1" x14ac:dyDescent="0.25">
      <c r="A40" s="3" t="s">
        <v>25</v>
      </c>
      <c r="B40" s="5" t="s">
        <v>26</v>
      </c>
      <c r="C40" s="2">
        <v>565</v>
      </c>
      <c r="D40" s="2">
        <v>419</v>
      </c>
      <c r="E40" s="2">
        <v>44942</v>
      </c>
      <c r="F40" s="2">
        <v>29136</v>
      </c>
      <c r="G40" s="2">
        <v>24289</v>
      </c>
      <c r="H40" s="2">
        <v>-91.6</v>
      </c>
      <c r="I40" s="2">
        <v>22688</v>
      </c>
      <c r="J40" s="2">
        <v>1601</v>
      </c>
      <c r="K40" s="2">
        <v>-90.4</v>
      </c>
      <c r="L40" s="2">
        <v>-96.9</v>
      </c>
      <c r="M40" s="2">
        <v>105728</v>
      </c>
      <c r="N40" s="2">
        <v>-81.2</v>
      </c>
      <c r="O40" s="2">
        <v>100326</v>
      </c>
      <c r="P40" s="2">
        <v>5402</v>
      </c>
      <c r="Q40" s="2">
        <v>-78.5</v>
      </c>
      <c r="R40" s="2">
        <v>-94.4</v>
      </c>
      <c r="S40" s="2">
        <v>4.4000000000000004</v>
      </c>
    </row>
    <row r="41" spans="1:19" s="22" customFormat="1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59009</v>
      </c>
      <c r="H41" s="21">
        <f>G41/'2019'!G41*100-100</f>
        <v>-94.436173312225449</v>
      </c>
      <c r="I41" s="20">
        <f>SUM(I36:I40)</f>
        <v>51823</v>
      </c>
      <c r="J41" s="20">
        <f>SUM(J36:J40)</f>
        <v>7186</v>
      </c>
      <c r="K41" s="21">
        <f>I41/'2019'!I41*100-100</f>
        <v>-93.419844711230184</v>
      </c>
      <c r="L41" s="21">
        <f>J41/'2019'!J41*100-100</f>
        <v>-97.367939110241821</v>
      </c>
      <c r="M41" s="20">
        <f>SUM(M36:M40)</f>
        <v>234192</v>
      </c>
      <c r="N41" s="21">
        <f>M41/'2019'!M41*100-100</f>
        <v>-87.962213835805571</v>
      </c>
      <c r="O41" s="20">
        <f>SUM(O36:O40)</f>
        <v>209007</v>
      </c>
      <c r="P41" s="20">
        <f>SUM(P36:P40)</f>
        <v>25185</v>
      </c>
      <c r="Q41" s="21">
        <f>O41/'2019'!O41*100-100</f>
        <v>-85.582154478246679</v>
      </c>
      <c r="R41" s="21">
        <f>P41/'2019'!P41*100-100</f>
        <v>-94.920668854231167</v>
      </c>
      <c r="S41" s="20"/>
    </row>
    <row r="42" spans="1:19" s="23" customFormat="1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2427260</v>
      </c>
      <c r="H42" s="26">
        <f>G42/'2019'!G42*100-100</f>
        <v>-41.62414207262843</v>
      </c>
      <c r="I42" s="25">
        <f>I41+I32+I23+I14</f>
        <v>1857351</v>
      </c>
      <c r="J42" s="25">
        <f>J41+J32+J23+J14</f>
        <v>569909</v>
      </c>
      <c r="K42" s="26">
        <f>I42/'2019'!I42*100-100</f>
        <v>-40.144746929735085</v>
      </c>
      <c r="L42" s="26">
        <f>J42/'2019'!J42*100-100</f>
        <v>-45.975836915770465</v>
      </c>
      <c r="M42" s="25">
        <f>M41+M32+M23+M14</f>
        <v>4763784</v>
      </c>
      <c r="N42" s="26">
        <f>M42/'2019'!M42*100-100</f>
        <v>-37.806303807526064</v>
      </c>
      <c r="O42" s="25">
        <f t="shared" ref="O42:P42" si="0">O41+O32+O23+O14</f>
        <v>3652201</v>
      </c>
      <c r="P42" s="25">
        <f t="shared" si="0"/>
        <v>1111583</v>
      </c>
      <c r="Q42" s="26">
        <f>O42/'2019'!O42*100-100</f>
        <v>-35.759769535905704</v>
      </c>
      <c r="R42" s="26">
        <f>P42/'2019'!P42*100-100</f>
        <v>-43.699328747564415</v>
      </c>
      <c r="S42" s="25"/>
    </row>
    <row r="43" spans="1:19" s="17" customFormat="1" ht="13.8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25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s="23" customFormat="1" x14ac:dyDescent="0.25">
      <c r="A45" s="3" t="s">
        <v>17</v>
      </c>
      <c r="B45" s="5" t="s">
        <v>18</v>
      </c>
      <c r="C45" s="2">
        <v>81</v>
      </c>
      <c r="D45" s="2">
        <v>71</v>
      </c>
      <c r="E45" s="2">
        <v>6163</v>
      </c>
      <c r="F45" s="2">
        <v>4784</v>
      </c>
      <c r="G45" s="2">
        <v>5828</v>
      </c>
      <c r="H45" s="2">
        <v>-83.7</v>
      </c>
      <c r="I45" s="2">
        <v>5464</v>
      </c>
      <c r="J45" s="2">
        <v>364</v>
      </c>
      <c r="K45" s="2">
        <v>-81.7</v>
      </c>
      <c r="L45" s="2">
        <v>-93.9</v>
      </c>
      <c r="M45" s="2">
        <v>17018</v>
      </c>
      <c r="N45" s="2">
        <v>-78.099999999999994</v>
      </c>
      <c r="O45" s="2">
        <v>16359</v>
      </c>
      <c r="P45" s="2">
        <v>659</v>
      </c>
      <c r="Q45" s="2">
        <v>-75.5</v>
      </c>
      <c r="R45" s="2">
        <v>-94</v>
      </c>
      <c r="S45" s="2">
        <v>2.9</v>
      </c>
    </row>
    <row r="46" spans="1:19" s="23" customFormat="1" x14ac:dyDescent="0.25">
      <c r="A46" s="3" t="s">
        <v>19</v>
      </c>
      <c r="B46" s="5" t="s">
        <v>20</v>
      </c>
      <c r="C46" s="2">
        <v>241</v>
      </c>
      <c r="D46" s="2">
        <v>212</v>
      </c>
      <c r="E46" s="2">
        <v>19492</v>
      </c>
      <c r="F46" s="2">
        <v>15686</v>
      </c>
      <c r="G46" s="2">
        <v>17861</v>
      </c>
      <c r="H46" s="2">
        <v>-88.2</v>
      </c>
      <c r="I46" s="2">
        <v>16656</v>
      </c>
      <c r="J46" s="2">
        <v>1205</v>
      </c>
      <c r="K46" s="2">
        <v>-86.8</v>
      </c>
      <c r="L46" s="2">
        <v>-95.2</v>
      </c>
      <c r="M46" s="2">
        <v>50465</v>
      </c>
      <c r="N46" s="2">
        <v>-82.3</v>
      </c>
      <c r="O46" s="2">
        <v>45720</v>
      </c>
      <c r="P46" s="2">
        <v>4745</v>
      </c>
      <c r="Q46" s="2">
        <v>-80.400000000000006</v>
      </c>
      <c r="R46" s="2">
        <v>-90.8</v>
      </c>
      <c r="S46" s="2">
        <v>2.8</v>
      </c>
    </row>
    <row r="47" spans="1:19" s="23" customFormat="1" x14ac:dyDescent="0.25">
      <c r="A47" s="3" t="s">
        <v>21</v>
      </c>
      <c r="B47" s="5" t="s">
        <v>22</v>
      </c>
      <c r="C47" s="2">
        <v>398</v>
      </c>
      <c r="D47" s="2">
        <v>325</v>
      </c>
      <c r="E47" s="2">
        <v>42374</v>
      </c>
      <c r="F47" s="2">
        <v>30900</v>
      </c>
      <c r="G47" s="2">
        <v>40661</v>
      </c>
      <c r="H47" s="2">
        <v>-89.2</v>
      </c>
      <c r="I47" s="2">
        <v>35461</v>
      </c>
      <c r="J47" s="2">
        <v>5200</v>
      </c>
      <c r="K47" s="2">
        <v>-86.1</v>
      </c>
      <c r="L47" s="2">
        <v>-95.7</v>
      </c>
      <c r="M47" s="2">
        <v>119500</v>
      </c>
      <c r="N47" s="2">
        <v>-82.2</v>
      </c>
      <c r="O47" s="2">
        <v>102347</v>
      </c>
      <c r="P47" s="2">
        <v>17153</v>
      </c>
      <c r="Q47" s="2">
        <v>-77.5</v>
      </c>
      <c r="R47" s="2">
        <v>-92.1</v>
      </c>
      <c r="S47" s="2">
        <v>2.9</v>
      </c>
    </row>
    <row r="48" spans="1:19" s="23" customFormat="1" x14ac:dyDescent="0.25">
      <c r="A48" s="3" t="s">
        <v>23</v>
      </c>
      <c r="B48" s="5" t="s">
        <v>24</v>
      </c>
      <c r="C48" s="2">
        <v>320</v>
      </c>
      <c r="D48" s="2">
        <v>261</v>
      </c>
      <c r="E48" s="2">
        <v>36134</v>
      </c>
      <c r="F48" s="2">
        <v>24968</v>
      </c>
      <c r="G48" s="2">
        <v>29038</v>
      </c>
      <c r="H48" s="2">
        <v>-90.8</v>
      </c>
      <c r="I48" s="2">
        <v>25615</v>
      </c>
      <c r="J48" s="2">
        <v>3423</v>
      </c>
      <c r="K48" s="2">
        <v>-88.4</v>
      </c>
      <c r="L48" s="2">
        <v>-96.4</v>
      </c>
      <c r="M48" s="2">
        <v>56227</v>
      </c>
      <c r="N48" s="2">
        <v>-88.9</v>
      </c>
      <c r="O48" s="2">
        <v>48935</v>
      </c>
      <c r="P48" s="2">
        <v>7292</v>
      </c>
      <c r="Q48" s="2">
        <v>-85.8</v>
      </c>
      <c r="R48" s="2">
        <v>-95.5</v>
      </c>
      <c r="S48" s="2">
        <v>1.9</v>
      </c>
    </row>
    <row r="49" spans="1:19" s="23" customFormat="1" x14ac:dyDescent="0.25">
      <c r="A49" s="3" t="s">
        <v>25</v>
      </c>
      <c r="B49" s="5" t="s">
        <v>26</v>
      </c>
      <c r="C49" s="2">
        <v>561</v>
      </c>
      <c r="D49" s="2">
        <v>495</v>
      </c>
      <c r="E49" s="2">
        <v>44801</v>
      </c>
      <c r="F49" s="2">
        <v>35703</v>
      </c>
      <c r="G49" s="2">
        <v>55111</v>
      </c>
      <c r="H49" s="2">
        <v>-83.6</v>
      </c>
      <c r="I49" s="2">
        <v>51317</v>
      </c>
      <c r="J49" s="2">
        <v>3794</v>
      </c>
      <c r="K49" s="2">
        <v>-82</v>
      </c>
      <c r="L49" s="2">
        <v>-92.6</v>
      </c>
      <c r="M49" s="2">
        <v>162099</v>
      </c>
      <c r="N49" s="2">
        <v>-74.400000000000006</v>
      </c>
      <c r="O49" s="2">
        <v>150796</v>
      </c>
      <c r="P49" s="2">
        <v>11303</v>
      </c>
      <c r="Q49" s="2">
        <v>-71.900000000000006</v>
      </c>
      <c r="R49" s="2">
        <v>-88.2</v>
      </c>
      <c r="S49" s="2">
        <v>2.9</v>
      </c>
    </row>
    <row r="50" spans="1:19" s="22" customFormat="1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148499</v>
      </c>
      <c r="H50" s="21">
        <f>G50/'2019'!G50*100-100</f>
        <v>-87.787901141366063</v>
      </c>
      <c r="I50" s="20">
        <f>SUM(I45:I49)</f>
        <v>134513</v>
      </c>
      <c r="J50" s="20">
        <f>SUM(J45:J49)</f>
        <v>13986</v>
      </c>
      <c r="K50" s="21">
        <f>I50/'2019'!I50*100-100</f>
        <v>-85.353039304505387</v>
      </c>
      <c r="L50" s="21">
        <f>J50/'2019'!J50*100-100</f>
        <v>-95.300892716148525</v>
      </c>
      <c r="M50" s="20">
        <f>SUM(M45:M49)</f>
        <v>405309</v>
      </c>
      <c r="N50" s="21">
        <f>M50/'2019'!M50*100-100</f>
        <v>-81.364932091329578</v>
      </c>
      <c r="O50" s="20">
        <f>SUM(O45:O49)</f>
        <v>364157</v>
      </c>
      <c r="P50" s="20">
        <f>SUM(P45:P49)</f>
        <v>41152</v>
      </c>
      <c r="Q50" s="21">
        <f>O50/'2019'!O50*100-100</f>
        <v>-77.761974960031552</v>
      </c>
      <c r="R50" s="21">
        <f>P50/'2019'!P50*100-100</f>
        <v>-92.342930719450436</v>
      </c>
      <c r="S50" s="20"/>
    </row>
    <row r="51" spans="1:19" s="23" customFormat="1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2575759</v>
      </c>
      <c r="H51" s="26">
        <f>G51/'2019'!G51*100-100</f>
        <v>-52.06985133006512</v>
      </c>
      <c r="I51" s="25">
        <f>I50+I41+I32+I23+I14</f>
        <v>1991864</v>
      </c>
      <c r="J51" s="25">
        <f>J50+J41+J32+J23+J14</f>
        <v>583895</v>
      </c>
      <c r="K51" s="26">
        <f>I51/'2019'!I51*100-100</f>
        <v>-50.468874450165721</v>
      </c>
      <c r="L51" s="26">
        <f>J51/'2019'!J51*100-100</f>
        <v>-56.829934065089098</v>
      </c>
      <c r="M51" s="25">
        <f>M50+M41+M32+M23+M14</f>
        <v>5169093</v>
      </c>
      <c r="N51" s="26">
        <f>M51/'2019'!M51*100-100</f>
        <v>-47.439578718872696</v>
      </c>
      <c r="O51" s="25">
        <f>O50+O41+O32+O23+O14</f>
        <v>4016358</v>
      </c>
      <c r="P51" s="25">
        <f>P50+P41+P32+P23+P14</f>
        <v>1152735</v>
      </c>
      <c r="Q51" s="26">
        <f>O51/'2019'!O51*100-100</f>
        <v>-45.15244649357907</v>
      </c>
      <c r="R51" s="26">
        <f>P51/'2019'!P51*100-100</f>
        <v>-54.107341845930037</v>
      </c>
      <c r="S51" s="25"/>
    </row>
    <row r="52" spans="1:19" s="17" customFormat="1" ht="13.8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25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s="23" customFormat="1" x14ac:dyDescent="0.25">
      <c r="A54" s="3" t="s">
        <v>17</v>
      </c>
      <c r="B54" s="5" t="s">
        <v>18</v>
      </c>
      <c r="C54" s="2">
        <v>80</v>
      </c>
      <c r="D54" s="2">
        <v>74</v>
      </c>
      <c r="E54" s="2">
        <v>6152</v>
      </c>
      <c r="F54" s="2">
        <v>5533</v>
      </c>
      <c r="G54" s="2">
        <v>11389</v>
      </c>
      <c r="H54" s="2">
        <v>-66.3</v>
      </c>
      <c r="I54" s="2">
        <v>10400</v>
      </c>
      <c r="J54" s="2">
        <v>989</v>
      </c>
      <c r="K54" s="2">
        <v>-62.9</v>
      </c>
      <c r="L54" s="2">
        <v>-82.8</v>
      </c>
      <c r="M54" s="2">
        <v>28310</v>
      </c>
      <c r="N54" s="2">
        <v>-64.099999999999994</v>
      </c>
      <c r="O54" s="2">
        <v>26590</v>
      </c>
      <c r="P54" s="2">
        <v>1720</v>
      </c>
      <c r="Q54" s="2">
        <v>-60.7</v>
      </c>
      <c r="R54" s="2">
        <v>-84.7</v>
      </c>
      <c r="S54" s="2">
        <v>2.5</v>
      </c>
    </row>
    <row r="55" spans="1:19" s="23" customFormat="1" x14ac:dyDescent="0.25">
      <c r="A55" s="3" t="s">
        <v>19</v>
      </c>
      <c r="B55" s="5" t="s">
        <v>20</v>
      </c>
      <c r="C55" s="2">
        <v>240</v>
      </c>
      <c r="D55" s="2">
        <v>223</v>
      </c>
      <c r="E55" s="2">
        <v>19411</v>
      </c>
      <c r="F55" s="2">
        <v>16594</v>
      </c>
      <c r="G55" s="2">
        <v>45964</v>
      </c>
      <c r="H55" s="2">
        <v>-66.8</v>
      </c>
      <c r="I55" s="2">
        <v>41850</v>
      </c>
      <c r="J55" s="2">
        <v>4114</v>
      </c>
      <c r="K55" s="2">
        <v>-62.9</v>
      </c>
      <c r="L55" s="2">
        <v>-84.1</v>
      </c>
      <c r="M55" s="2">
        <v>99244</v>
      </c>
      <c r="N55" s="2">
        <v>-64.599999999999994</v>
      </c>
      <c r="O55" s="2">
        <v>89414</v>
      </c>
      <c r="P55" s="2">
        <v>9830</v>
      </c>
      <c r="Q55" s="2">
        <v>-59.5</v>
      </c>
      <c r="R55" s="2">
        <v>-83.5</v>
      </c>
      <c r="S55" s="2">
        <v>2.2000000000000002</v>
      </c>
    </row>
    <row r="56" spans="1:19" s="23" customFormat="1" x14ac:dyDescent="0.25">
      <c r="A56" s="3" t="s">
        <v>21</v>
      </c>
      <c r="B56" s="5" t="s">
        <v>22</v>
      </c>
      <c r="C56" s="2">
        <v>397</v>
      </c>
      <c r="D56" s="2">
        <v>348</v>
      </c>
      <c r="E56" s="2">
        <v>42345</v>
      </c>
      <c r="F56" s="2">
        <v>36170</v>
      </c>
      <c r="G56" s="2">
        <v>98324</v>
      </c>
      <c r="H56" s="2">
        <v>-74.5</v>
      </c>
      <c r="I56" s="2">
        <v>84466</v>
      </c>
      <c r="J56" s="2">
        <v>13858</v>
      </c>
      <c r="K56" s="2">
        <v>-68.900000000000006</v>
      </c>
      <c r="L56" s="2">
        <v>-87.8</v>
      </c>
      <c r="M56" s="2">
        <v>209952</v>
      </c>
      <c r="N56" s="2">
        <v>-69.7</v>
      </c>
      <c r="O56" s="2">
        <v>179118</v>
      </c>
      <c r="P56" s="2">
        <v>30834</v>
      </c>
      <c r="Q56" s="2">
        <v>-62.8</v>
      </c>
      <c r="R56" s="2">
        <v>-85.3</v>
      </c>
      <c r="S56" s="2">
        <v>2.1</v>
      </c>
    </row>
    <row r="57" spans="1:19" s="23" customFormat="1" x14ac:dyDescent="0.25">
      <c r="A57" s="3" t="s">
        <v>23</v>
      </c>
      <c r="B57" s="5" t="s">
        <v>24</v>
      </c>
      <c r="C57" s="2">
        <v>317</v>
      </c>
      <c r="D57" s="2">
        <v>276</v>
      </c>
      <c r="E57" s="2">
        <v>35981</v>
      </c>
      <c r="F57" s="2">
        <v>30132</v>
      </c>
      <c r="G57" s="2">
        <v>67685</v>
      </c>
      <c r="H57" s="2">
        <v>-77.8</v>
      </c>
      <c r="I57" s="2">
        <v>56671</v>
      </c>
      <c r="J57" s="2">
        <v>11014</v>
      </c>
      <c r="K57" s="2">
        <v>-72</v>
      </c>
      <c r="L57" s="2">
        <v>-89.3</v>
      </c>
      <c r="M57" s="2">
        <v>114149</v>
      </c>
      <c r="N57" s="2">
        <v>-78.099999999999994</v>
      </c>
      <c r="O57" s="2">
        <v>94579</v>
      </c>
      <c r="P57" s="2">
        <v>19570</v>
      </c>
      <c r="Q57" s="2">
        <v>-71.5</v>
      </c>
      <c r="R57" s="2">
        <v>-89.6</v>
      </c>
      <c r="S57" s="2">
        <v>1.7</v>
      </c>
    </row>
    <row r="58" spans="1:19" s="23" customFormat="1" x14ac:dyDescent="0.25">
      <c r="A58" s="3" t="s">
        <v>25</v>
      </c>
      <c r="B58" s="5" t="s">
        <v>26</v>
      </c>
      <c r="C58" s="2">
        <v>560</v>
      </c>
      <c r="D58" s="2">
        <v>518</v>
      </c>
      <c r="E58" s="2">
        <v>45056</v>
      </c>
      <c r="F58" s="2">
        <v>38164</v>
      </c>
      <c r="G58" s="2">
        <v>109682</v>
      </c>
      <c r="H58" s="2">
        <v>-65.599999999999994</v>
      </c>
      <c r="I58" s="2">
        <v>99144</v>
      </c>
      <c r="J58" s="2">
        <v>10538</v>
      </c>
      <c r="K58" s="2">
        <v>-62.6</v>
      </c>
      <c r="L58" s="2">
        <v>-80.2</v>
      </c>
      <c r="M58" s="2">
        <v>251148</v>
      </c>
      <c r="N58" s="2">
        <v>-60.8</v>
      </c>
      <c r="O58" s="2">
        <v>230398</v>
      </c>
      <c r="P58" s="2">
        <v>20750</v>
      </c>
      <c r="Q58" s="2">
        <v>-56.5</v>
      </c>
      <c r="R58" s="2">
        <v>-81.2</v>
      </c>
      <c r="S58" s="2">
        <v>2.2999999999999998</v>
      </c>
    </row>
    <row r="59" spans="1:19" s="22" customFormat="1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333044</v>
      </c>
      <c r="H59" s="21">
        <f>G59/'2019'!G59*100-100</f>
        <v>-71.77999779692756</v>
      </c>
      <c r="I59" s="20">
        <f>SUM(I54:I58)</f>
        <v>292531</v>
      </c>
      <c r="J59" s="20">
        <f>SUM(J54:J58)</f>
        <v>40513</v>
      </c>
      <c r="K59" s="21">
        <f>I59/'2019'!I59*100-100</f>
        <v>-66.730166456643474</v>
      </c>
      <c r="L59" s="21">
        <f>J59/'2019'!J59*100-100</f>
        <v>-86.536147981734914</v>
      </c>
      <c r="M59" s="20">
        <f>SUM(M54:M58)</f>
        <v>702803</v>
      </c>
      <c r="N59" s="21">
        <f>M59/'2019'!M59*100-100</f>
        <v>-68.22448033818992</v>
      </c>
      <c r="O59" s="20">
        <f>SUM(O54:O58)</f>
        <v>620099</v>
      </c>
      <c r="P59" s="20">
        <f>SUM(P54:P58)</f>
        <v>82704</v>
      </c>
      <c r="Q59" s="21">
        <f>O59/'2019'!O59*100-100</f>
        <v>-61.997124499606549</v>
      </c>
      <c r="R59" s="21">
        <f>P59/'2019'!P59*100-100</f>
        <v>-85.742140023687242</v>
      </c>
      <c r="S59" s="20"/>
    </row>
    <row r="60" spans="1:19" s="23" customFormat="1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2908803</v>
      </c>
      <c r="H60" s="26">
        <f>G60/'2019'!G60*100-100</f>
        <v>-55.618947064877169</v>
      </c>
      <c r="I60" s="25">
        <f t="shared" ref="I60:J60" si="1">I59+I50+I41+I32+I23+I14</f>
        <v>2284395</v>
      </c>
      <c r="J60" s="25">
        <f t="shared" si="1"/>
        <v>624408</v>
      </c>
      <c r="K60" s="26">
        <f>I60/'2019'!I60*100-100</f>
        <v>-53.386419551301472</v>
      </c>
      <c r="L60" s="26">
        <f>J60/'2019'!J60*100-100</f>
        <v>-62.236006212472361</v>
      </c>
      <c r="M60" s="25">
        <f>M59+M50+M41+M32+M23+M14</f>
        <v>5871896</v>
      </c>
      <c r="N60" s="26">
        <f>M60/'2019'!M60*100-100</f>
        <v>-51.255799683024264</v>
      </c>
      <c r="O60" s="25">
        <f t="shared" ref="O60:P60" si="2">O59+O50+O41+O32+O23+O14</f>
        <v>4636457</v>
      </c>
      <c r="P60" s="25">
        <f t="shared" si="2"/>
        <v>1235439</v>
      </c>
      <c r="Q60" s="26">
        <f>O60/'2019'!O60*100-100</f>
        <v>-48.221940699640697</v>
      </c>
      <c r="R60" s="26">
        <f>P60/'2019'!P60*100-100</f>
        <v>-60.042285144310917</v>
      </c>
      <c r="S60" s="25"/>
    </row>
    <row r="61" spans="1:19" s="17" customFormat="1" ht="13.8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25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s="23" customFormat="1" x14ac:dyDescent="0.25">
      <c r="A63" s="3" t="s">
        <v>17</v>
      </c>
      <c r="B63" s="5" t="s">
        <v>18</v>
      </c>
      <c r="C63" s="2">
        <v>79</v>
      </c>
      <c r="D63" s="2">
        <v>73</v>
      </c>
      <c r="E63" s="2">
        <v>6122</v>
      </c>
      <c r="F63" s="2">
        <v>5315</v>
      </c>
      <c r="G63" s="2">
        <v>15084</v>
      </c>
      <c r="H63" s="2">
        <v>-54.4</v>
      </c>
      <c r="I63" s="2">
        <v>12910</v>
      </c>
      <c r="J63" s="2">
        <v>2174</v>
      </c>
      <c r="K63" s="2">
        <v>-49.4</v>
      </c>
      <c r="L63" s="2">
        <v>-71.2</v>
      </c>
      <c r="M63" s="2">
        <v>33573</v>
      </c>
      <c r="N63" s="2">
        <v>-53.2</v>
      </c>
      <c r="O63" s="2">
        <v>29917</v>
      </c>
      <c r="P63" s="2">
        <v>3656</v>
      </c>
      <c r="Q63" s="2">
        <v>-48.3</v>
      </c>
      <c r="R63" s="2">
        <v>-73.7</v>
      </c>
      <c r="S63" s="2">
        <v>2.2000000000000002</v>
      </c>
    </row>
    <row r="64" spans="1:19" s="23" customFormat="1" x14ac:dyDescent="0.25">
      <c r="A64" s="3" t="s">
        <v>19</v>
      </c>
      <c r="B64" s="5" t="s">
        <v>20</v>
      </c>
      <c r="C64" s="2">
        <v>238</v>
      </c>
      <c r="D64" s="2">
        <v>226</v>
      </c>
      <c r="E64" s="2">
        <v>19323</v>
      </c>
      <c r="F64" s="2">
        <v>17229</v>
      </c>
      <c r="G64" s="2">
        <v>70337</v>
      </c>
      <c r="H64" s="2">
        <v>-48.5</v>
      </c>
      <c r="I64" s="2">
        <v>59703</v>
      </c>
      <c r="J64" s="2">
        <v>10634</v>
      </c>
      <c r="K64" s="2">
        <v>-45.9</v>
      </c>
      <c r="L64" s="2">
        <v>-59.2</v>
      </c>
      <c r="M64" s="2">
        <v>147515</v>
      </c>
      <c r="N64" s="2">
        <v>-45.6</v>
      </c>
      <c r="O64" s="2">
        <v>124856</v>
      </c>
      <c r="P64" s="2">
        <v>22659</v>
      </c>
      <c r="Q64" s="2">
        <v>-42.4</v>
      </c>
      <c r="R64" s="2">
        <v>-58.4</v>
      </c>
      <c r="S64" s="2">
        <v>2.1</v>
      </c>
    </row>
    <row r="65" spans="1:19" s="23" customFormat="1" x14ac:dyDescent="0.25">
      <c r="A65" s="3" t="s">
        <v>21</v>
      </c>
      <c r="B65" s="5" t="s">
        <v>22</v>
      </c>
      <c r="C65" s="2">
        <v>396</v>
      </c>
      <c r="D65" s="2">
        <v>359</v>
      </c>
      <c r="E65" s="2">
        <v>42350</v>
      </c>
      <c r="F65" s="2">
        <v>37428</v>
      </c>
      <c r="G65" s="2">
        <v>170506</v>
      </c>
      <c r="H65" s="2">
        <v>-53.6</v>
      </c>
      <c r="I65" s="2">
        <v>134462</v>
      </c>
      <c r="J65" s="2">
        <v>36044</v>
      </c>
      <c r="K65" s="2">
        <v>-45.8</v>
      </c>
      <c r="L65" s="2">
        <v>-69.900000000000006</v>
      </c>
      <c r="M65" s="2">
        <v>330146</v>
      </c>
      <c r="N65" s="2">
        <v>-51.3</v>
      </c>
      <c r="O65" s="2">
        <v>263225</v>
      </c>
      <c r="P65" s="2">
        <v>66921</v>
      </c>
      <c r="Q65" s="2">
        <v>-42.8</v>
      </c>
      <c r="R65" s="2">
        <v>-69.2</v>
      </c>
      <c r="S65" s="2">
        <v>1.9</v>
      </c>
    </row>
    <row r="66" spans="1:19" s="23" customFormat="1" x14ac:dyDescent="0.25">
      <c r="A66" s="3" t="s">
        <v>23</v>
      </c>
      <c r="B66" s="5" t="s">
        <v>24</v>
      </c>
      <c r="C66" s="2">
        <v>317</v>
      </c>
      <c r="D66" s="2">
        <v>276</v>
      </c>
      <c r="E66" s="2">
        <v>35989</v>
      </c>
      <c r="F66" s="2">
        <v>30088</v>
      </c>
      <c r="G66" s="2">
        <v>101061</v>
      </c>
      <c r="H66" s="2">
        <v>-66.8</v>
      </c>
      <c r="I66" s="2">
        <v>79152</v>
      </c>
      <c r="J66" s="2">
        <v>21909</v>
      </c>
      <c r="K66" s="2">
        <v>-60.8</v>
      </c>
      <c r="L66" s="2">
        <v>-78.7</v>
      </c>
      <c r="M66" s="2">
        <v>171268</v>
      </c>
      <c r="N66" s="2">
        <v>-65.400000000000006</v>
      </c>
      <c r="O66" s="2">
        <v>132645</v>
      </c>
      <c r="P66" s="2">
        <v>38623</v>
      </c>
      <c r="Q66" s="2">
        <v>-58.2</v>
      </c>
      <c r="R66" s="2">
        <v>-78.3</v>
      </c>
      <c r="S66" s="2">
        <v>1.7</v>
      </c>
    </row>
    <row r="67" spans="1:19" s="23" customFormat="1" x14ac:dyDescent="0.25">
      <c r="A67" s="3" t="s">
        <v>25</v>
      </c>
      <c r="B67" s="5" t="s">
        <v>26</v>
      </c>
      <c r="C67" s="2">
        <v>559</v>
      </c>
      <c r="D67" s="2">
        <v>530</v>
      </c>
      <c r="E67" s="2">
        <v>44963</v>
      </c>
      <c r="F67" s="2">
        <v>39929</v>
      </c>
      <c r="G67" s="2">
        <v>147576</v>
      </c>
      <c r="H67" s="2">
        <v>-52.6</v>
      </c>
      <c r="I67" s="2">
        <v>125439</v>
      </c>
      <c r="J67" s="2">
        <v>22137</v>
      </c>
      <c r="K67" s="2">
        <v>-49.6</v>
      </c>
      <c r="L67" s="2">
        <v>-64.3</v>
      </c>
      <c r="M67" s="2">
        <v>330669</v>
      </c>
      <c r="N67" s="2">
        <v>-46.9</v>
      </c>
      <c r="O67" s="2">
        <v>288577</v>
      </c>
      <c r="P67" s="2">
        <v>42092</v>
      </c>
      <c r="Q67" s="2">
        <v>-42.9</v>
      </c>
      <c r="R67" s="2">
        <v>-64.2</v>
      </c>
      <c r="S67" s="2">
        <v>2.2000000000000002</v>
      </c>
    </row>
    <row r="68" spans="1:19" s="22" customFormat="1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504564</v>
      </c>
      <c r="H68" s="21">
        <f>G68/'2019'!G68*100-100</f>
        <v>-56.247490728159256</v>
      </c>
      <c r="I68" s="20">
        <f>SUM(I63:I67)</f>
        <v>411666</v>
      </c>
      <c r="J68" s="20">
        <f>SUM(J63:J67)</f>
        <v>92898</v>
      </c>
      <c r="K68" s="21">
        <f>I68/'2019'!I68*100-100</f>
        <v>-50.694135866421213</v>
      </c>
      <c r="L68" s="21">
        <f>J68/'2019'!J68*100-100</f>
        <v>-70.814326107445808</v>
      </c>
      <c r="M68" s="20">
        <f>SUM(M63:M67)</f>
        <v>1013171</v>
      </c>
      <c r="N68" s="21">
        <f>M68/'2019'!M68*100-100</f>
        <v>-52.617233846630143</v>
      </c>
      <c r="O68" s="20">
        <f>SUM(O63:O67)</f>
        <v>839220</v>
      </c>
      <c r="P68" s="20">
        <f>SUM(P63:P67)</f>
        <v>173951</v>
      </c>
      <c r="Q68" s="21">
        <f>O68/'2019'!O68*100-100</f>
        <v>-46.118983552942041</v>
      </c>
      <c r="R68" s="21">
        <f>P68/'2019'!P68*100-100</f>
        <v>-70.045942492672964</v>
      </c>
      <c r="S68" s="20"/>
    </row>
    <row r="69" spans="1:19" s="23" customFormat="1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3413367</v>
      </c>
      <c r="H69" s="26">
        <f>G69/'2019'!G69*100-100</f>
        <v>-55.712993446020164</v>
      </c>
      <c r="I69" s="25">
        <f t="shared" ref="I69:J69" si="3">I68+I59+I50+I41+I32+I23+I14</f>
        <v>2696061</v>
      </c>
      <c r="J69" s="25">
        <f t="shared" si="3"/>
        <v>717306</v>
      </c>
      <c r="K69" s="26">
        <f>I69/'2019'!I69*100-100</f>
        <v>-52.994509757428567</v>
      </c>
      <c r="L69" s="26">
        <f>J69/'2019'!J69*100-100</f>
        <v>-63.620807527128214</v>
      </c>
      <c r="M69" s="25">
        <f>M68+M59+M50+M41+M32+M23+M14</f>
        <v>6885067</v>
      </c>
      <c r="N69" s="26">
        <f>M69/'2019'!M69*100-100</f>
        <v>-51.461029931227607</v>
      </c>
      <c r="O69" s="25">
        <f t="shared" ref="O69:P69" si="4">O68+O59+O50+O41+O32+O23+O14</f>
        <v>5475677</v>
      </c>
      <c r="P69" s="25">
        <f t="shared" si="4"/>
        <v>1409390</v>
      </c>
      <c r="Q69" s="26">
        <f>O69/'2019'!O69*100-100</f>
        <v>-47.910350289311531</v>
      </c>
      <c r="R69" s="26">
        <f>P69/'2019'!P69*100-100</f>
        <v>-61.6241063532241</v>
      </c>
      <c r="S69" s="25"/>
    </row>
    <row r="70" spans="1:19" s="10" customFormat="1" ht="13.8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25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s="23" customFormat="1" x14ac:dyDescent="0.25">
      <c r="A72" s="3" t="s">
        <v>17</v>
      </c>
      <c r="B72" s="5" t="s">
        <v>18</v>
      </c>
      <c r="C72" s="2">
        <v>80</v>
      </c>
      <c r="D72" s="2">
        <v>78</v>
      </c>
      <c r="E72" s="2">
        <v>6186</v>
      </c>
      <c r="F72" s="2">
        <v>5676</v>
      </c>
      <c r="G72" s="2">
        <v>18401</v>
      </c>
      <c r="H72" s="2">
        <v>-40.200000000000003</v>
      </c>
      <c r="I72" s="2">
        <v>16192</v>
      </c>
      <c r="J72" s="2">
        <v>2209</v>
      </c>
      <c r="K72" s="2">
        <v>-37.799999999999997</v>
      </c>
      <c r="L72" s="2">
        <v>-53.5</v>
      </c>
      <c r="M72" s="2">
        <v>40123</v>
      </c>
      <c r="N72" s="2">
        <v>-38.700000000000003</v>
      </c>
      <c r="O72" s="2">
        <v>36137</v>
      </c>
      <c r="P72" s="2">
        <v>3986</v>
      </c>
      <c r="Q72" s="2">
        <v>-35.299999999999997</v>
      </c>
      <c r="R72" s="2">
        <v>-58.4</v>
      </c>
      <c r="S72" s="2">
        <v>2.2000000000000002</v>
      </c>
    </row>
    <row r="73" spans="1:19" s="23" customFormat="1" x14ac:dyDescent="0.25">
      <c r="A73" s="3" t="s">
        <v>19</v>
      </c>
      <c r="B73" s="5" t="s">
        <v>20</v>
      </c>
      <c r="C73" s="2">
        <v>238</v>
      </c>
      <c r="D73" s="2">
        <v>227</v>
      </c>
      <c r="E73" s="2">
        <v>19331</v>
      </c>
      <c r="F73" s="2">
        <v>17581</v>
      </c>
      <c r="G73" s="2">
        <v>80255</v>
      </c>
      <c r="H73" s="2">
        <v>-43.1</v>
      </c>
      <c r="I73" s="2">
        <v>68580</v>
      </c>
      <c r="J73" s="2">
        <v>11675</v>
      </c>
      <c r="K73" s="2">
        <v>-39.700000000000003</v>
      </c>
      <c r="L73" s="2">
        <v>-57</v>
      </c>
      <c r="M73" s="2">
        <v>170175</v>
      </c>
      <c r="N73" s="2">
        <v>-40</v>
      </c>
      <c r="O73" s="2">
        <v>144456</v>
      </c>
      <c r="P73" s="2">
        <v>25719</v>
      </c>
      <c r="Q73" s="2">
        <v>-35</v>
      </c>
      <c r="R73" s="2">
        <v>-58</v>
      </c>
      <c r="S73" s="2">
        <v>2.1</v>
      </c>
    </row>
    <row r="74" spans="1:19" s="23" customFormat="1" x14ac:dyDescent="0.25">
      <c r="A74" s="3" t="s">
        <v>21</v>
      </c>
      <c r="B74" s="5" t="s">
        <v>22</v>
      </c>
      <c r="C74" s="2">
        <v>394</v>
      </c>
      <c r="D74" s="2">
        <v>364</v>
      </c>
      <c r="E74" s="2">
        <v>42309</v>
      </c>
      <c r="F74" s="2">
        <v>38124</v>
      </c>
      <c r="G74" s="2">
        <v>211309</v>
      </c>
      <c r="H74" s="2">
        <v>-42.5</v>
      </c>
      <c r="I74" s="2">
        <v>166870</v>
      </c>
      <c r="J74" s="2">
        <v>44439</v>
      </c>
      <c r="K74" s="2">
        <v>-29.9</v>
      </c>
      <c r="L74" s="2">
        <v>-65.599999999999994</v>
      </c>
      <c r="M74" s="2">
        <v>408593</v>
      </c>
      <c r="N74" s="2">
        <v>-41.7</v>
      </c>
      <c r="O74" s="2">
        <v>324860</v>
      </c>
      <c r="P74" s="2">
        <v>83733</v>
      </c>
      <c r="Q74" s="2">
        <v>-29.5</v>
      </c>
      <c r="R74" s="2">
        <v>-65.2</v>
      </c>
      <c r="S74" s="2">
        <v>1.9</v>
      </c>
    </row>
    <row r="75" spans="1:19" s="23" customFormat="1" x14ac:dyDescent="0.25">
      <c r="A75" s="3" t="s">
        <v>23</v>
      </c>
      <c r="B75" s="5" t="s">
        <v>24</v>
      </c>
      <c r="C75" s="2">
        <v>316</v>
      </c>
      <c r="D75" s="2">
        <v>284</v>
      </c>
      <c r="E75" s="2">
        <v>35961</v>
      </c>
      <c r="F75" s="2">
        <v>31955</v>
      </c>
      <c r="G75" s="2">
        <v>125120</v>
      </c>
      <c r="H75" s="2">
        <v>-54.9</v>
      </c>
      <c r="I75" s="2">
        <v>98068</v>
      </c>
      <c r="J75" s="2">
        <v>27052</v>
      </c>
      <c r="K75" s="2">
        <v>-46.4</v>
      </c>
      <c r="L75" s="2">
        <v>-71.400000000000006</v>
      </c>
      <c r="M75" s="2">
        <v>222643</v>
      </c>
      <c r="N75" s="2">
        <v>-53.8</v>
      </c>
      <c r="O75" s="2">
        <v>172154</v>
      </c>
      <c r="P75" s="2">
        <v>50489</v>
      </c>
      <c r="Q75" s="2">
        <v>-43</v>
      </c>
      <c r="R75" s="2">
        <v>-71.900000000000006</v>
      </c>
      <c r="S75" s="2">
        <v>1.8</v>
      </c>
    </row>
    <row r="76" spans="1:19" s="23" customFormat="1" x14ac:dyDescent="0.25">
      <c r="A76" s="3" t="s">
        <v>25</v>
      </c>
      <c r="B76" s="5" t="s">
        <v>26</v>
      </c>
      <c r="C76" s="2">
        <v>559</v>
      </c>
      <c r="D76" s="2">
        <v>537</v>
      </c>
      <c r="E76" s="2">
        <v>44937</v>
      </c>
      <c r="F76" s="2">
        <v>41585</v>
      </c>
      <c r="G76" s="2">
        <v>180979</v>
      </c>
      <c r="H76" s="2">
        <v>-39.799999999999997</v>
      </c>
      <c r="I76" s="2">
        <v>154835</v>
      </c>
      <c r="J76" s="2">
        <v>26144</v>
      </c>
      <c r="K76" s="2">
        <v>-37</v>
      </c>
      <c r="L76" s="2">
        <v>-52.5</v>
      </c>
      <c r="M76" s="2">
        <v>390240</v>
      </c>
      <c r="N76" s="2">
        <v>-34.200000000000003</v>
      </c>
      <c r="O76" s="2">
        <v>339857</v>
      </c>
      <c r="P76" s="2">
        <v>50383</v>
      </c>
      <c r="Q76" s="2">
        <v>-30.9</v>
      </c>
      <c r="R76" s="2">
        <v>-50.2</v>
      </c>
      <c r="S76" s="2">
        <v>2.2000000000000002</v>
      </c>
    </row>
    <row r="77" spans="1:19" s="22" customFormat="1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616064</v>
      </c>
      <c r="H77" s="21">
        <f>G77/'2019'!G77*100-100</f>
        <v>-44.875374021102665</v>
      </c>
      <c r="I77" s="20">
        <f>SUM(I72:I76)</f>
        <v>504545</v>
      </c>
      <c r="J77" s="20">
        <f>SUM(J72:J76)</f>
        <v>111519</v>
      </c>
      <c r="K77" s="21">
        <f>I77/'2019'!I77*100-100</f>
        <v>-37.466458611941164</v>
      </c>
      <c r="L77" s="21">
        <f>J77/'2019'!J77*100-100</f>
        <v>-64.112375098553485</v>
      </c>
      <c r="M77" s="20">
        <f>SUM(M72:M76)</f>
        <v>1231774</v>
      </c>
      <c r="N77" s="21">
        <f>M77/'2019'!M77*100-100</f>
        <v>-42.054915863072097</v>
      </c>
      <c r="O77" s="20">
        <f>SUM(O72:O76)</f>
        <v>1017464</v>
      </c>
      <c r="P77" s="20">
        <f>SUM(P72:P76)</f>
        <v>214310</v>
      </c>
      <c r="Q77" s="21">
        <f>O77/'2019'!O77*100-100</f>
        <v>-33.637015875500595</v>
      </c>
      <c r="R77" s="21">
        <f>P77/'2019'!P77*100-100</f>
        <v>-63.834480012015234</v>
      </c>
      <c r="S77" s="20"/>
    </row>
    <row r="78" spans="1:19" s="23" customFormat="1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4029431</v>
      </c>
      <c r="H78" s="26">
        <f>G78/'2019'!G78*100-100</f>
        <v>-54.340528605109007</v>
      </c>
      <c r="I78" s="25">
        <f t="shared" ref="I78:J78" si="5">I77+I68+I59+I50+I41+I32+I23+I14</f>
        <v>3200606</v>
      </c>
      <c r="J78" s="25">
        <f t="shared" si="5"/>
        <v>828825</v>
      </c>
      <c r="K78" s="26">
        <f>I78/'2019'!I78*100-100</f>
        <v>-51.079538932473348</v>
      </c>
      <c r="L78" s="26">
        <f>J78/'2019'!J78*100-100</f>
        <v>-63.687730915275537</v>
      </c>
      <c r="M78" s="25">
        <f>M77+M68+M59+M50+M41+M32+M23+M14</f>
        <v>8116841</v>
      </c>
      <c r="N78" s="26">
        <f>M78/'2019'!M78*100-100</f>
        <v>-50.235114109556505</v>
      </c>
      <c r="O78" s="25">
        <f t="shared" ref="O78" si="6">O77+O68+O59+O50+O41+O32+O23+O14</f>
        <v>6493141</v>
      </c>
      <c r="P78" s="25">
        <f>P77+P68+P59+P50+P41+P32+P23+P14</f>
        <v>1623700</v>
      </c>
      <c r="Q78" s="26">
        <f>O78/'2019'!O78*100-100</f>
        <v>-46.093561711901124</v>
      </c>
      <c r="R78" s="26">
        <f>P78/'2019'!P78*100-100</f>
        <v>-61.9312041973444</v>
      </c>
      <c r="S78" s="25"/>
    </row>
    <row r="79" spans="1:19" s="17" customFormat="1" ht="13.8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25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s="23" customFormat="1" x14ac:dyDescent="0.25">
      <c r="A81" s="3" t="s">
        <v>17</v>
      </c>
      <c r="B81" s="5" t="s">
        <v>18</v>
      </c>
      <c r="C81" s="2">
        <v>79</v>
      </c>
      <c r="D81" s="2">
        <v>78</v>
      </c>
      <c r="E81" s="2">
        <v>6174</v>
      </c>
      <c r="F81" s="2">
        <v>5827</v>
      </c>
      <c r="G81" s="2">
        <v>20774</v>
      </c>
      <c r="H81" s="2">
        <v>-44.8</v>
      </c>
      <c r="I81" s="2">
        <v>18919</v>
      </c>
      <c r="J81" s="2">
        <v>1855</v>
      </c>
      <c r="K81" s="2">
        <v>-40.9</v>
      </c>
      <c r="L81" s="2">
        <v>-67</v>
      </c>
      <c r="M81" s="2">
        <v>45391</v>
      </c>
      <c r="N81" s="2">
        <v>-42.1</v>
      </c>
      <c r="O81" s="2">
        <v>42035</v>
      </c>
      <c r="P81" s="2">
        <v>3356</v>
      </c>
      <c r="Q81" s="2">
        <v>-38.4</v>
      </c>
      <c r="R81" s="2">
        <v>-66.8</v>
      </c>
      <c r="S81" s="2">
        <v>2.2000000000000002</v>
      </c>
    </row>
    <row r="82" spans="1:19" s="23" customFormat="1" x14ac:dyDescent="0.25">
      <c r="A82" s="3" t="s">
        <v>19</v>
      </c>
      <c r="B82" s="5" t="s">
        <v>20</v>
      </c>
      <c r="C82" s="2">
        <v>244</v>
      </c>
      <c r="D82" s="2">
        <v>234</v>
      </c>
      <c r="E82" s="2">
        <v>18925</v>
      </c>
      <c r="F82" s="2">
        <v>17494</v>
      </c>
      <c r="G82" s="2">
        <v>89537</v>
      </c>
      <c r="H82" s="2">
        <v>-43.2</v>
      </c>
      <c r="I82" s="2">
        <v>80828</v>
      </c>
      <c r="J82" s="2">
        <v>8709</v>
      </c>
      <c r="K82" s="2">
        <v>-39.4</v>
      </c>
      <c r="L82" s="2">
        <v>-63.8</v>
      </c>
      <c r="M82" s="2">
        <v>184972</v>
      </c>
      <c r="N82" s="2">
        <v>-39.9</v>
      </c>
      <c r="O82" s="2">
        <v>164615</v>
      </c>
      <c r="P82" s="2">
        <v>20357</v>
      </c>
      <c r="Q82" s="2">
        <v>-35.799999999999997</v>
      </c>
      <c r="R82" s="2">
        <v>-60.4</v>
      </c>
      <c r="S82" s="2">
        <v>2.1</v>
      </c>
    </row>
    <row r="83" spans="1:19" s="23" customFormat="1" x14ac:dyDescent="0.25">
      <c r="A83" s="3" t="s">
        <v>21</v>
      </c>
      <c r="B83" s="5" t="s">
        <v>22</v>
      </c>
      <c r="C83" s="2">
        <v>394</v>
      </c>
      <c r="D83" s="2">
        <v>375</v>
      </c>
      <c r="E83" s="2">
        <v>42342</v>
      </c>
      <c r="F83" s="2">
        <v>40031</v>
      </c>
      <c r="G83" s="2">
        <v>188777</v>
      </c>
      <c r="H83" s="2">
        <v>-48.3</v>
      </c>
      <c r="I83" s="2">
        <v>157648</v>
      </c>
      <c r="J83" s="2">
        <v>31129</v>
      </c>
      <c r="K83" s="2">
        <v>-36.6</v>
      </c>
      <c r="L83" s="2">
        <v>-73.3</v>
      </c>
      <c r="M83" s="2">
        <v>364009</v>
      </c>
      <c r="N83" s="2">
        <v>-45.9</v>
      </c>
      <c r="O83" s="2">
        <v>301949</v>
      </c>
      <c r="P83" s="2">
        <v>62060</v>
      </c>
      <c r="Q83" s="2">
        <v>-32.299999999999997</v>
      </c>
      <c r="R83" s="2">
        <v>-72.599999999999994</v>
      </c>
      <c r="S83" s="2">
        <v>1.9</v>
      </c>
    </row>
    <row r="84" spans="1:19" s="23" customFormat="1" x14ac:dyDescent="0.25">
      <c r="A84" s="3" t="s">
        <v>23</v>
      </c>
      <c r="B84" s="5" t="s">
        <v>24</v>
      </c>
      <c r="C84" s="2">
        <v>316</v>
      </c>
      <c r="D84" s="2">
        <v>295</v>
      </c>
      <c r="E84" s="2">
        <v>35823</v>
      </c>
      <c r="F84" s="2">
        <v>33438</v>
      </c>
      <c r="G84" s="2">
        <v>142972</v>
      </c>
      <c r="H84" s="2">
        <v>-55.5</v>
      </c>
      <c r="I84" s="2">
        <v>117108</v>
      </c>
      <c r="J84" s="2">
        <v>25864</v>
      </c>
      <c r="K84" s="2">
        <v>-47.4</v>
      </c>
      <c r="L84" s="2">
        <v>-73.7</v>
      </c>
      <c r="M84" s="2">
        <v>242014</v>
      </c>
      <c r="N84" s="2">
        <v>-54.5</v>
      </c>
      <c r="O84" s="2">
        <v>196378</v>
      </c>
      <c r="P84" s="2">
        <v>45636</v>
      </c>
      <c r="Q84" s="2">
        <v>-45.4</v>
      </c>
      <c r="R84" s="2">
        <v>-73.5</v>
      </c>
      <c r="S84" s="2">
        <v>1.7</v>
      </c>
    </row>
    <row r="85" spans="1:19" s="23" customFormat="1" x14ac:dyDescent="0.25">
      <c r="A85" s="3" t="s">
        <v>25</v>
      </c>
      <c r="B85" s="5" t="s">
        <v>26</v>
      </c>
      <c r="C85" s="2">
        <v>560</v>
      </c>
      <c r="D85" s="2">
        <v>541</v>
      </c>
      <c r="E85" s="2">
        <v>45380</v>
      </c>
      <c r="F85" s="2">
        <v>43187</v>
      </c>
      <c r="G85" s="2">
        <v>180931</v>
      </c>
      <c r="H85" s="2">
        <v>-46.5</v>
      </c>
      <c r="I85" s="2">
        <v>159670</v>
      </c>
      <c r="J85" s="2">
        <v>21261</v>
      </c>
      <c r="K85" s="2">
        <v>-44</v>
      </c>
      <c r="L85" s="2">
        <v>-59.9</v>
      </c>
      <c r="M85" s="2">
        <v>391200</v>
      </c>
      <c r="N85" s="2">
        <v>-39.6</v>
      </c>
      <c r="O85" s="2">
        <v>349268</v>
      </c>
      <c r="P85" s="2">
        <v>41932</v>
      </c>
      <c r="Q85" s="2">
        <v>-36.200000000000003</v>
      </c>
      <c r="R85" s="2">
        <v>-58.2</v>
      </c>
      <c r="S85" s="2">
        <v>2.2000000000000002</v>
      </c>
    </row>
    <row r="86" spans="1:19" s="22" customFormat="1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622991</v>
      </c>
      <c r="H86" s="21">
        <f>G86/'2019'!G86*100-100</f>
        <v>-48.920133055546678</v>
      </c>
      <c r="I86" s="20">
        <f>SUM(I81:I85)</f>
        <v>534173</v>
      </c>
      <c r="J86" s="20">
        <f>SUM(J81:J85)</f>
        <v>88818</v>
      </c>
      <c r="K86" s="21">
        <f>I86/'2019'!I86*100-100</f>
        <v>-42.050592758453099</v>
      </c>
      <c r="L86" s="21">
        <f>J86/'2019'!J86*100-100</f>
        <v>-70.180191976471306</v>
      </c>
      <c r="M86" s="20">
        <f>SUM(M81:M85)</f>
        <v>1227586</v>
      </c>
      <c r="N86" s="21">
        <f>M86/'2019'!M86*100-100</f>
        <v>-45.166454494695699</v>
      </c>
      <c r="O86" s="20">
        <f>SUM(O81:O85)</f>
        <v>1054245</v>
      </c>
      <c r="P86" s="20">
        <f>SUM(P81:P85)</f>
        <v>173341</v>
      </c>
      <c r="Q86" s="21">
        <f>O86/'2019'!O86*100-100</f>
        <v>-37.181361858522877</v>
      </c>
      <c r="R86" s="21">
        <f>P86/'2019'!P86*100-100</f>
        <v>-69.074635067099123</v>
      </c>
      <c r="S86" s="20"/>
    </row>
    <row r="87" spans="1:19" s="23" customFormat="1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4652422</v>
      </c>
      <c r="H87" s="26">
        <f>G87/'2019'!G87*100-100</f>
        <v>-53.682370522757346</v>
      </c>
      <c r="I87" s="25">
        <f t="shared" ref="I87:J87" si="7">I86+I77+I68+I59+I50+I41+I32+I23+I14</f>
        <v>3734779</v>
      </c>
      <c r="J87" s="25">
        <f t="shared" si="7"/>
        <v>917643</v>
      </c>
      <c r="K87" s="26">
        <f>I87/'2019'!I87*100-100</f>
        <v>-49.964517585866844</v>
      </c>
      <c r="L87" s="26">
        <f>J87/'2019'!J87*100-100</f>
        <v>-64.437156004901681</v>
      </c>
      <c r="M87" s="25">
        <f>M86+M77+M68+M59+M50+M41+M32+M23+M14</f>
        <v>9344427</v>
      </c>
      <c r="N87" s="26">
        <f>M87/'2019'!M87*100-100</f>
        <v>-49.62336234889316</v>
      </c>
      <c r="O87" s="25">
        <f>O86+O77+O68+O59+O50+O41+O32+O23+O14</f>
        <v>7547386</v>
      </c>
      <c r="P87" s="25">
        <f>P86+P77+P68+P59+P50+P41+P32+P23+P14</f>
        <v>1797041</v>
      </c>
      <c r="Q87" s="26">
        <f>O87/'2019'!O87*100-100</f>
        <v>-45.003691129651813</v>
      </c>
      <c r="R87" s="26">
        <f>P87/'2019'!P87*100-100</f>
        <v>-62.760929169256109</v>
      </c>
      <c r="S87" s="25"/>
    </row>
    <row r="88" spans="1:19" s="10" customFormat="1" ht="13.8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25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s="23" customFormat="1" x14ac:dyDescent="0.25">
      <c r="A90" s="3" t="s">
        <v>17</v>
      </c>
      <c r="B90" s="5" t="s">
        <v>18</v>
      </c>
      <c r="C90" s="2">
        <v>78</v>
      </c>
      <c r="D90" s="2">
        <v>74</v>
      </c>
      <c r="E90" s="2">
        <v>6164</v>
      </c>
      <c r="F90" s="2">
        <v>5699</v>
      </c>
      <c r="G90" s="2">
        <v>14161</v>
      </c>
      <c r="H90" s="2">
        <v>-64.2</v>
      </c>
      <c r="I90" s="2">
        <v>12982</v>
      </c>
      <c r="J90" s="2">
        <v>1179</v>
      </c>
      <c r="K90" s="2">
        <v>-59.2</v>
      </c>
      <c r="L90" s="2">
        <v>-84.9</v>
      </c>
      <c r="M90" s="2">
        <v>40255</v>
      </c>
      <c r="N90" s="2">
        <v>-54.5</v>
      </c>
      <c r="O90" s="2">
        <v>37603</v>
      </c>
      <c r="P90" s="2">
        <v>2652</v>
      </c>
      <c r="Q90" s="2">
        <v>-47.7</v>
      </c>
      <c r="R90" s="2">
        <v>-84.1</v>
      </c>
      <c r="S90" s="2">
        <v>2.8</v>
      </c>
    </row>
    <row r="91" spans="1:19" s="23" customFormat="1" x14ac:dyDescent="0.25">
      <c r="A91" s="3" t="s">
        <v>19</v>
      </c>
      <c r="B91" s="5" t="s">
        <v>20</v>
      </c>
      <c r="C91" s="2">
        <v>245</v>
      </c>
      <c r="D91" s="2">
        <v>230</v>
      </c>
      <c r="E91" s="2">
        <v>18925</v>
      </c>
      <c r="F91" s="2">
        <v>17013</v>
      </c>
      <c r="G91" s="2">
        <v>68457</v>
      </c>
      <c r="H91" s="2">
        <v>-53.5</v>
      </c>
      <c r="I91" s="2">
        <v>64088</v>
      </c>
      <c r="J91" s="2">
        <v>4369</v>
      </c>
      <c r="K91" s="2">
        <v>-46.3</v>
      </c>
      <c r="L91" s="2">
        <v>-84.3</v>
      </c>
      <c r="M91" s="2">
        <v>157015</v>
      </c>
      <c r="N91" s="2">
        <v>-48.1</v>
      </c>
      <c r="O91" s="2">
        <v>144828</v>
      </c>
      <c r="P91" s="2">
        <v>12187</v>
      </c>
      <c r="Q91" s="2">
        <v>-39.6</v>
      </c>
      <c r="R91" s="2">
        <v>-80.599999999999994</v>
      </c>
      <c r="S91" s="2">
        <v>2.2999999999999998</v>
      </c>
    </row>
    <row r="92" spans="1:19" s="23" customFormat="1" x14ac:dyDescent="0.25">
      <c r="A92" s="3" t="s">
        <v>21</v>
      </c>
      <c r="B92" s="5" t="s">
        <v>22</v>
      </c>
      <c r="C92" s="2">
        <v>393</v>
      </c>
      <c r="D92" s="2">
        <v>368</v>
      </c>
      <c r="E92" s="2">
        <v>42309</v>
      </c>
      <c r="F92" s="2">
        <v>38539</v>
      </c>
      <c r="G92" s="2">
        <v>140419</v>
      </c>
      <c r="H92" s="2">
        <v>-63</v>
      </c>
      <c r="I92" s="2">
        <v>121399</v>
      </c>
      <c r="J92" s="2">
        <v>19020</v>
      </c>
      <c r="K92" s="2">
        <v>-51.2</v>
      </c>
      <c r="L92" s="2">
        <v>-85.5</v>
      </c>
      <c r="M92" s="2">
        <v>295348</v>
      </c>
      <c r="N92" s="2">
        <v>-59.3</v>
      </c>
      <c r="O92" s="2">
        <v>250901</v>
      </c>
      <c r="P92" s="2">
        <v>44447</v>
      </c>
      <c r="Q92" s="2">
        <v>-45.5</v>
      </c>
      <c r="R92" s="2">
        <v>-83.2</v>
      </c>
      <c r="S92" s="2">
        <v>2.1</v>
      </c>
    </row>
    <row r="93" spans="1:19" s="23" customFormat="1" x14ac:dyDescent="0.25">
      <c r="A93" s="3" t="s">
        <v>23</v>
      </c>
      <c r="B93" s="5" t="s">
        <v>24</v>
      </c>
      <c r="C93" s="2">
        <v>316</v>
      </c>
      <c r="D93" s="2">
        <v>291</v>
      </c>
      <c r="E93" s="2">
        <v>35813</v>
      </c>
      <c r="F93" s="2">
        <v>33348</v>
      </c>
      <c r="G93" s="2">
        <v>98949</v>
      </c>
      <c r="H93" s="2">
        <v>-67.7</v>
      </c>
      <c r="I93" s="2">
        <v>82373</v>
      </c>
      <c r="J93" s="2">
        <v>16576</v>
      </c>
      <c r="K93" s="2">
        <v>-55.7</v>
      </c>
      <c r="L93" s="2">
        <v>-86.2</v>
      </c>
      <c r="M93" s="2">
        <v>176627</v>
      </c>
      <c r="N93" s="2">
        <v>-68.400000000000006</v>
      </c>
      <c r="O93" s="2">
        <v>144028</v>
      </c>
      <c r="P93" s="2">
        <v>32599</v>
      </c>
      <c r="Q93" s="2">
        <v>-54.2</v>
      </c>
      <c r="R93" s="2">
        <v>-86.7</v>
      </c>
      <c r="S93" s="2">
        <v>1.8</v>
      </c>
    </row>
    <row r="94" spans="1:19" s="23" customFormat="1" x14ac:dyDescent="0.25">
      <c r="A94" s="3" t="s">
        <v>25</v>
      </c>
      <c r="B94" s="5" t="s">
        <v>26</v>
      </c>
      <c r="C94" s="2">
        <v>559</v>
      </c>
      <c r="D94" s="2">
        <v>540</v>
      </c>
      <c r="E94" s="2">
        <v>45354</v>
      </c>
      <c r="F94" s="2">
        <v>42695</v>
      </c>
      <c r="G94" s="2">
        <v>140170</v>
      </c>
      <c r="H94" s="2">
        <v>-59.8</v>
      </c>
      <c r="I94" s="2">
        <v>126387</v>
      </c>
      <c r="J94" s="2">
        <v>13783</v>
      </c>
      <c r="K94" s="2">
        <v>-55.8</v>
      </c>
      <c r="L94" s="2">
        <v>-78</v>
      </c>
      <c r="M94" s="2">
        <v>330964</v>
      </c>
      <c r="N94" s="2">
        <v>-52.7</v>
      </c>
      <c r="O94" s="2">
        <v>298943</v>
      </c>
      <c r="P94" s="2">
        <v>32021</v>
      </c>
      <c r="Q94" s="2">
        <v>-47.2</v>
      </c>
      <c r="R94" s="2">
        <v>-75.900000000000006</v>
      </c>
      <c r="S94" s="2">
        <v>2.4</v>
      </c>
    </row>
    <row r="95" spans="1:19" s="22" customFormat="1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462156</v>
      </c>
      <c r="H95" s="21">
        <f>G95/'2019'!G95*100-100</f>
        <v>-62.161316865689358</v>
      </c>
      <c r="I95" s="20">
        <f>SUM(I90:I94)</f>
        <v>407229</v>
      </c>
      <c r="J95" s="20">
        <f>SUM(J90:J94)</f>
        <v>54927</v>
      </c>
      <c r="K95" s="21">
        <f>I95/'2019'!I95*100-100</f>
        <v>-53.26759283273239</v>
      </c>
      <c r="L95" s="21">
        <f>J95/'2019'!J95*100-100</f>
        <v>-84.305629766357413</v>
      </c>
      <c r="M95" s="20">
        <f>SUM(M90:M94)</f>
        <v>1000209</v>
      </c>
      <c r="N95" s="21">
        <f>M95/'2019'!M95*100-100</f>
        <v>-57.885138876315551</v>
      </c>
      <c r="O95" s="20">
        <f>SUM(O90:O94)</f>
        <v>876303</v>
      </c>
      <c r="P95" s="20">
        <f>SUM(P90:P94)</f>
        <v>123906</v>
      </c>
      <c r="Q95" s="21">
        <f>O95/'2019'!O95*100-100</f>
        <v>-46.973801650142057</v>
      </c>
      <c r="R95" s="21">
        <f>P95/'2019'!P95*100-100</f>
        <v>-82.847294322853941</v>
      </c>
      <c r="S95" s="20"/>
    </row>
    <row r="96" spans="1:19" s="23" customFormat="1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5114578</v>
      </c>
      <c r="H96" s="26">
        <f>G96/'2019'!G96*100-100</f>
        <v>-54.601602629081441</v>
      </c>
      <c r="I96" s="25">
        <f t="shared" ref="I96:J96" si="8">I95+I86+I77+I68+I59+I50+I41+I32+I23+I14</f>
        <v>4142008</v>
      </c>
      <c r="J96" s="25">
        <f t="shared" si="8"/>
        <v>972570</v>
      </c>
      <c r="K96" s="26">
        <f>I96/'2019'!I96*100-100</f>
        <v>-50.309819238220527</v>
      </c>
      <c r="L96" s="26">
        <f>J96/'2019'!J96*100-100</f>
        <v>-66.810120802464979</v>
      </c>
      <c r="M96" s="25">
        <f>M95+M86+M77+M68+M59+M50+M41+M32+M23+M14</f>
        <v>10344636</v>
      </c>
      <c r="N96" s="26">
        <f>M96/'2019'!M96*100-100</f>
        <v>-50.561102247587151</v>
      </c>
      <c r="O96" s="25">
        <f t="shared" ref="O96" si="9">O95+O86+O77+O68+O59+O50+O41+O32+O23+O14</f>
        <v>8423689</v>
      </c>
      <c r="P96" s="25">
        <f>P95+P86+P77+P68+P59+P50+P41+P32+P23+P14</f>
        <v>1920947</v>
      </c>
      <c r="Q96" s="26">
        <f>O96/'2019'!O96*100-100</f>
        <v>-45.215434729363743</v>
      </c>
      <c r="R96" s="26">
        <f>P96/'2019'!P96*100-100</f>
        <v>-65.376220900398096</v>
      </c>
      <c r="S96" s="25"/>
    </row>
    <row r="97" spans="1:19" s="10" customFormat="1" ht="13.8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25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s="23" customFormat="1" x14ac:dyDescent="0.25">
      <c r="A99" s="3" t="s">
        <v>17</v>
      </c>
      <c r="B99" s="5" t="s">
        <v>18</v>
      </c>
      <c r="C99" s="2">
        <v>78</v>
      </c>
      <c r="D99" s="2">
        <v>67</v>
      </c>
      <c r="E99" s="2">
        <v>6207</v>
      </c>
      <c r="F99" s="2">
        <v>4804</v>
      </c>
      <c r="G99" s="2">
        <v>8534</v>
      </c>
      <c r="H99" s="2">
        <v>-77.5</v>
      </c>
      <c r="I99" s="2">
        <v>7857</v>
      </c>
      <c r="J99" s="2">
        <v>677</v>
      </c>
      <c r="K99" s="2">
        <v>-75.400000000000006</v>
      </c>
      <c r="L99" s="2">
        <v>-88.5</v>
      </c>
      <c r="M99" s="2">
        <v>32615</v>
      </c>
      <c r="N99" s="2">
        <v>-60.4</v>
      </c>
      <c r="O99" s="2">
        <v>30317</v>
      </c>
      <c r="P99" s="2">
        <v>2298</v>
      </c>
      <c r="Q99" s="2">
        <v>-57.2</v>
      </c>
      <c r="R99" s="2">
        <v>-80</v>
      </c>
      <c r="S99" s="2">
        <v>3.8</v>
      </c>
    </row>
    <row r="100" spans="1:19" s="23" customFormat="1" x14ac:dyDescent="0.25">
      <c r="A100" s="3" t="s">
        <v>19</v>
      </c>
      <c r="B100" s="5" t="s">
        <v>20</v>
      </c>
      <c r="C100" s="2">
        <v>245</v>
      </c>
      <c r="D100" s="2">
        <v>217</v>
      </c>
      <c r="E100" s="2">
        <v>19587</v>
      </c>
      <c r="F100" s="2">
        <v>16816</v>
      </c>
      <c r="G100" s="2">
        <v>23392</v>
      </c>
      <c r="H100" s="2">
        <v>-83.9</v>
      </c>
      <c r="I100" s="2">
        <v>21845</v>
      </c>
      <c r="J100" s="2">
        <v>1547</v>
      </c>
      <c r="K100" s="2">
        <v>-82.5</v>
      </c>
      <c r="L100" s="2">
        <v>-92.5</v>
      </c>
      <c r="M100" s="2">
        <v>68501</v>
      </c>
      <c r="N100" s="2">
        <v>-75.099999999999994</v>
      </c>
      <c r="O100" s="2">
        <v>62812</v>
      </c>
      <c r="P100" s="2">
        <v>5689</v>
      </c>
      <c r="Q100" s="2">
        <v>-73.099999999999994</v>
      </c>
      <c r="R100" s="2">
        <v>-86.4</v>
      </c>
      <c r="S100" s="2">
        <v>2.9</v>
      </c>
    </row>
    <row r="101" spans="1:19" s="23" customFormat="1" x14ac:dyDescent="0.25">
      <c r="A101" s="3" t="s">
        <v>21</v>
      </c>
      <c r="B101" s="5" t="s">
        <v>22</v>
      </c>
      <c r="C101" s="2">
        <v>391</v>
      </c>
      <c r="D101" s="2">
        <v>346</v>
      </c>
      <c r="E101" s="2">
        <v>42212</v>
      </c>
      <c r="F101" s="2">
        <v>36477</v>
      </c>
      <c r="G101" s="2">
        <v>45096</v>
      </c>
      <c r="H101" s="2">
        <v>-88.7</v>
      </c>
      <c r="I101" s="2">
        <v>38045</v>
      </c>
      <c r="J101" s="2">
        <v>7051</v>
      </c>
      <c r="K101" s="2">
        <v>-86.4</v>
      </c>
      <c r="L101" s="2">
        <v>-94</v>
      </c>
      <c r="M101" s="2">
        <v>128112</v>
      </c>
      <c r="N101" s="2">
        <v>-82.1</v>
      </c>
      <c r="O101" s="2">
        <v>106626</v>
      </c>
      <c r="P101" s="2">
        <v>21486</v>
      </c>
      <c r="Q101" s="2">
        <v>-78.099999999999994</v>
      </c>
      <c r="R101" s="2">
        <v>-90.5</v>
      </c>
      <c r="S101" s="2">
        <v>2.8</v>
      </c>
    </row>
    <row r="102" spans="1:19" s="23" customFormat="1" x14ac:dyDescent="0.25">
      <c r="A102" s="3" t="s">
        <v>23</v>
      </c>
      <c r="B102" s="5" t="s">
        <v>24</v>
      </c>
      <c r="C102" s="2">
        <v>315</v>
      </c>
      <c r="D102" s="2">
        <v>276</v>
      </c>
      <c r="E102" s="2">
        <v>35804</v>
      </c>
      <c r="F102" s="2">
        <v>31451</v>
      </c>
      <c r="G102" s="2">
        <v>36055</v>
      </c>
      <c r="H102" s="2">
        <v>-89.1</v>
      </c>
      <c r="I102" s="2">
        <v>30145</v>
      </c>
      <c r="J102" s="2">
        <v>5910</v>
      </c>
      <c r="K102" s="2">
        <v>-85.4</v>
      </c>
      <c r="L102" s="2">
        <v>-95.3</v>
      </c>
      <c r="M102" s="2">
        <v>75000</v>
      </c>
      <c r="N102" s="2">
        <v>-86.5</v>
      </c>
      <c r="O102" s="2">
        <v>62606</v>
      </c>
      <c r="P102" s="2">
        <v>12394</v>
      </c>
      <c r="Q102" s="2">
        <v>-80.7</v>
      </c>
      <c r="R102" s="2">
        <v>-94.6</v>
      </c>
      <c r="S102" s="2">
        <v>2.1</v>
      </c>
    </row>
    <row r="103" spans="1:19" s="23" customFormat="1" x14ac:dyDescent="0.25">
      <c r="A103" s="3" t="s">
        <v>25</v>
      </c>
      <c r="B103" s="5" t="s">
        <v>26</v>
      </c>
      <c r="C103" s="2">
        <v>562</v>
      </c>
      <c r="D103" s="2">
        <v>513</v>
      </c>
      <c r="E103" s="2">
        <v>46005</v>
      </c>
      <c r="F103" s="2">
        <v>40695</v>
      </c>
      <c r="G103" s="2">
        <v>61250</v>
      </c>
      <c r="H103" s="2">
        <v>-82.6</v>
      </c>
      <c r="I103" s="2">
        <v>55474</v>
      </c>
      <c r="J103" s="2">
        <v>5776</v>
      </c>
      <c r="K103" s="2">
        <v>-81.2</v>
      </c>
      <c r="L103" s="2">
        <v>-89.9</v>
      </c>
      <c r="M103" s="2">
        <v>191637</v>
      </c>
      <c r="N103" s="2">
        <v>-71.099999999999994</v>
      </c>
      <c r="O103" s="2">
        <v>174449</v>
      </c>
      <c r="P103" s="2">
        <v>17188</v>
      </c>
      <c r="Q103" s="2">
        <v>-68.599999999999994</v>
      </c>
      <c r="R103" s="2">
        <v>-84</v>
      </c>
      <c r="S103" s="2">
        <v>3.1</v>
      </c>
    </row>
    <row r="104" spans="1:19" s="22" customFormat="1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174327</v>
      </c>
      <c r="H104" s="21">
        <f>G104/'2019'!G104*100-100</f>
        <v>-86.215515462246401</v>
      </c>
      <c r="I104" s="20">
        <f>SUM(I99:I103)</f>
        <v>153366</v>
      </c>
      <c r="J104" s="20">
        <f>SUM(J99:J103)</f>
        <v>20961</v>
      </c>
      <c r="K104" s="21">
        <f>I104/'2019'!I104*100-100</f>
        <v>-83.662551571842656</v>
      </c>
      <c r="L104" s="21">
        <f>J104/'2019'!J104*100-100</f>
        <v>-93.568706623057054</v>
      </c>
      <c r="M104" s="20">
        <f>SUM(M99:M103)</f>
        <v>495865</v>
      </c>
      <c r="N104" s="21">
        <f>M104/'2019'!M104*100-100</f>
        <v>-78.336687109703007</v>
      </c>
      <c r="O104" s="20">
        <f>SUM(O99:O103)</f>
        <v>436810</v>
      </c>
      <c r="P104" s="20">
        <f>SUM(P99:P103)</f>
        <v>59055</v>
      </c>
      <c r="Q104" s="21">
        <f>O104/'2019'!O104*100-100</f>
        <v>-73.872499760742656</v>
      </c>
      <c r="R104" s="21">
        <f>P104/'2019'!P104*100-100</f>
        <v>-90.430579366802675</v>
      </c>
      <c r="S104" s="20"/>
    </row>
    <row r="105" spans="1:19" s="23" customFormat="1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5288905</v>
      </c>
      <c r="H105" s="26">
        <f>G105/'2019'!G105*100-100</f>
        <v>-57.792250026315479</v>
      </c>
      <c r="I105" s="25">
        <f>I104+I95+I86+I77+I68+I59+I50+I41+I32+I23+I14</f>
        <v>4295374</v>
      </c>
      <c r="J105" s="25">
        <f>J104+J95+J86+J77+J68+J59+J50+J41+J32+J23+J14</f>
        <v>993531</v>
      </c>
      <c r="K105" s="26">
        <f>I105/'2019'!I105*100-100</f>
        <v>-53.685723915903615</v>
      </c>
      <c r="L105" s="26">
        <f>J105/'2019'!J105*100-100</f>
        <v>-69.488425771663856</v>
      </c>
      <c r="M105" s="25">
        <f>M104+M95+M86+M77+M68+M59+M50+M41+M32+M23+M14</f>
        <v>10840501</v>
      </c>
      <c r="N105" s="26">
        <f>M105/'2019'!M105*100-100</f>
        <v>-53.299961293315889</v>
      </c>
      <c r="O105" s="25">
        <f>O104+O95+O86+O77+O68+O59+O50+O41+O32+O23+O14</f>
        <v>8860499</v>
      </c>
      <c r="P105" s="25">
        <f>P104+P95+P86+P77+P68+P59+P50+P41+P32+P23+P14</f>
        <v>1980002</v>
      </c>
      <c r="Q105" s="26">
        <f>O105/'2019'!O105*100-100</f>
        <v>-48.025758766522451</v>
      </c>
      <c r="R105" s="26">
        <f>P105/'2019'!P105*100-100</f>
        <v>-67.884111718410765</v>
      </c>
      <c r="S105" s="25"/>
    </row>
    <row r="106" spans="1:19" x14ac:dyDescent="0.25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25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s="23" customFormat="1" x14ac:dyDescent="0.25">
      <c r="A108" s="3" t="s">
        <v>17</v>
      </c>
      <c r="B108" s="5" t="s">
        <v>18</v>
      </c>
      <c r="C108" s="2">
        <v>77</v>
      </c>
      <c r="D108" s="2">
        <v>58</v>
      </c>
      <c r="E108" s="2">
        <v>6178</v>
      </c>
      <c r="F108" s="2">
        <v>4123</v>
      </c>
      <c r="G108" s="2">
        <v>5034</v>
      </c>
      <c r="H108" s="2">
        <v>-82.7</v>
      </c>
      <c r="I108" s="2">
        <v>4723</v>
      </c>
      <c r="J108" s="2">
        <v>311</v>
      </c>
      <c r="K108" s="2">
        <v>-81.099999999999994</v>
      </c>
      <c r="L108" s="2">
        <v>-92.5</v>
      </c>
      <c r="M108" s="2">
        <v>20720</v>
      </c>
      <c r="N108" s="2">
        <v>-66</v>
      </c>
      <c r="O108" s="2">
        <v>19452</v>
      </c>
      <c r="P108" s="2">
        <v>1268</v>
      </c>
      <c r="Q108" s="2">
        <v>-63.2</v>
      </c>
      <c r="R108" s="2">
        <v>-84.3</v>
      </c>
      <c r="S108" s="2">
        <v>4.0999999999999996</v>
      </c>
    </row>
    <row r="109" spans="1:19" s="23" customFormat="1" x14ac:dyDescent="0.25">
      <c r="A109" s="3" t="s">
        <v>19</v>
      </c>
      <c r="B109" s="5" t="s">
        <v>20</v>
      </c>
      <c r="C109" s="2">
        <v>245</v>
      </c>
      <c r="D109" s="2">
        <v>185</v>
      </c>
      <c r="E109" s="2">
        <v>19584</v>
      </c>
      <c r="F109" s="2">
        <v>14103</v>
      </c>
      <c r="G109" s="2">
        <v>12542</v>
      </c>
      <c r="H109" s="2">
        <v>-89.1</v>
      </c>
      <c r="I109" s="2">
        <v>11231</v>
      </c>
      <c r="J109" s="2">
        <v>1311</v>
      </c>
      <c r="K109" s="2">
        <v>-88.1</v>
      </c>
      <c r="L109" s="2">
        <v>-93.6</v>
      </c>
      <c r="M109" s="2">
        <v>41062</v>
      </c>
      <c r="N109" s="2">
        <v>-81.3</v>
      </c>
      <c r="O109" s="2">
        <v>36560</v>
      </c>
      <c r="P109" s="2">
        <v>4502</v>
      </c>
      <c r="Q109" s="2">
        <v>-79.3</v>
      </c>
      <c r="R109" s="2">
        <v>-89.4</v>
      </c>
      <c r="S109" s="2">
        <v>3.3</v>
      </c>
    </row>
    <row r="110" spans="1:19" s="23" customFormat="1" x14ac:dyDescent="0.25">
      <c r="A110" s="3" t="s">
        <v>21</v>
      </c>
      <c r="B110" s="5" t="s">
        <v>22</v>
      </c>
      <c r="C110" s="2">
        <v>387</v>
      </c>
      <c r="D110" s="2">
        <v>281</v>
      </c>
      <c r="E110" s="2">
        <v>42105</v>
      </c>
      <c r="F110" s="2">
        <v>32242</v>
      </c>
      <c r="G110" s="2">
        <v>30650</v>
      </c>
      <c r="H110" s="2">
        <v>-91.7</v>
      </c>
      <c r="I110" s="2">
        <v>25247</v>
      </c>
      <c r="J110" s="2">
        <v>5403</v>
      </c>
      <c r="K110" s="2">
        <v>-89.3</v>
      </c>
      <c r="L110" s="2">
        <v>-96</v>
      </c>
      <c r="M110" s="2">
        <v>96639</v>
      </c>
      <c r="N110" s="2">
        <v>-85.2</v>
      </c>
      <c r="O110" s="2">
        <v>79822</v>
      </c>
      <c r="P110" s="2">
        <v>16817</v>
      </c>
      <c r="Q110" s="2">
        <v>-80.5</v>
      </c>
      <c r="R110" s="2">
        <v>-93.1</v>
      </c>
      <c r="S110" s="2">
        <v>3.2</v>
      </c>
    </row>
    <row r="111" spans="1:19" s="23" customFormat="1" x14ac:dyDescent="0.25">
      <c r="A111" s="3" t="s">
        <v>23</v>
      </c>
      <c r="B111" s="5" t="s">
        <v>24</v>
      </c>
      <c r="C111" s="2">
        <v>315</v>
      </c>
      <c r="D111" s="2">
        <v>234</v>
      </c>
      <c r="E111" s="2">
        <v>35796</v>
      </c>
      <c r="F111" s="2">
        <v>26883</v>
      </c>
      <c r="G111" s="2">
        <v>26396</v>
      </c>
      <c r="H111" s="2">
        <v>-91.4</v>
      </c>
      <c r="I111" s="2">
        <v>21855</v>
      </c>
      <c r="J111" s="2">
        <v>4541</v>
      </c>
      <c r="K111" s="2">
        <v>-88.3</v>
      </c>
      <c r="L111" s="2">
        <v>-96.2</v>
      </c>
      <c r="M111" s="2">
        <v>57147</v>
      </c>
      <c r="N111" s="2">
        <v>-88.1</v>
      </c>
      <c r="O111" s="2">
        <v>47229</v>
      </c>
      <c r="P111" s="2">
        <v>9918</v>
      </c>
      <c r="Q111" s="2">
        <v>-83.4</v>
      </c>
      <c r="R111" s="2">
        <v>-95</v>
      </c>
      <c r="S111" s="2">
        <v>2.2000000000000002</v>
      </c>
    </row>
    <row r="112" spans="1:19" s="23" customFormat="1" x14ac:dyDescent="0.25">
      <c r="A112" s="3" t="s">
        <v>25</v>
      </c>
      <c r="B112" s="5" t="s">
        <v>26</v>
      </c>
      <c r="C112" s="2">
        <v>560</v>
      </c>
      <c r="D112" s="2">
        <v>464</v>
      </c>
      <c r="E112" s="2">
        <v>46150</v>
      </c>
      <c r="F112" s="2">
        <v>37180</v>
      </c>
      <c r="G112" s="2">
        <v>39473</v>
      </c>
      <c r="H112" s="2">
        <v>-86.2</v>
      </c>
      <c r="I112" s="2">
        <v>35329</v>
      </c>
      <c r="J112" s="2">
        <v>4144</v>
      </c>
      <c r="K112" s="2">
        <v>-84.5</v>
      </c>
      <c r="L112" s="2">
        <v>-93</v>
      </c>
      <c r="M112" s="2">
        <v>135188</v>
      </c>
      <c r="N112" s="2">
        <v>-75.2</v>
      </c>
      <c r="O112" s="2">
        <v>124275</v>
      </c>
      <c r="P112" s="2">
        <v>10913</v>
      </c>
      <c r="Q112" s="2">
        <v>-71.8</v>
      </c>
      <c r="R112" s="2">
        <v>-89.6</v>
      </c>
      <c r="S112" s="2">
        <v>3.4</v>
      </c>
    </row>
    <row r="113" spans="1:19" s="22" customFormat="1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114095</v>
      </c>
      <c r="H113" s="21">
        <f>G113/'2019'!G113*100-100</f>
        <v>-89.689692222470228</v>
      </c>
      <c r="I113" s="20">
        <f>SUM(I108:I112)</f>
        <v>98385</v>
      </c>
      <c r="J113" s="20">
        <f>SUM(J108:J112)</f>
        <v>15710</v>
      </c>
      <c r="K113" s="21">
        <f>I113/'2019'!I113*100-100</f>
        <v>-87.206976901431887</v>
      </c>
      <c r="L113" s="21">
        <f>J113/'2019'!J113*100-100</f>
        <v>-95.345998773547734</v>
      </c>
      <c r="M113" s="20">
        <f>SUM(M108:M112)</f>
        <v>350756</v>
      </c>
      <c r="N113" s="21">
        <f>M113/'2019'!M113*100-100</f>
        <v>-82.114113826229158</v>
      </c>
      <c r="O113" s="20">
        <f>SUM(O108:O112)</f>
        <v>307338</v>
      </c>
      <c r="P113" s="20">
        <f>SUM(P108:P112)</f>
        <v>43418</v>
      </c>
      <c r="Q113" s="21">
        <f>O113/'2019'!O113*100-100</f>
        <v>-77.457526296912135</v>
      </c>
      <c r="R113" s="21">
        <f>P113/'2019'!P113*100-100</f>
        <v>-92.735869259700451</v>
      </c>
      <c r="S113" s="20"/>
    </row>
    <row r="114" spans="1:19" s="23" customFormat="1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5403000</v>
      </c>
      <c r="H114" s="26">
        <f>G114/'2019'!G114*100-100</f>
        <v>-60.380604314943028</v>
      </c>
      <c r="I114" s="25">
        <f>I113+I104+I95+I86+I77+I68+I59+I50+I41+I32+I23+I14</f>
        <v>4393759</v>
      </c>
      <c r="J114" s="25">
        <f>J113+J104+J95+J86+J77+J68+J59+J50+J41+J32+J23+J14</f>
        <v>1009241</v>
      </c>
      <c r="K114" s="26">
        <f>I114/'2019'!I114*100-100</f>
        <v>-56.252527764839563</v>
      </c>
      <c r="L114" s="26">
        <f>J114/'2019'!J114*100-100</f>
        <v>-71.917178520129937</v>
      </c>
      <c r="M114" s="25">
        <f>M113+M104+M95+M86+M77+M68+M59+M50+M41+M32+M23+M14</f>
        <v>11191257</v>
      </c>
      <c r="N114" s="26">
        <f>M114/'2019'!M114*100-100</f>
        <v>-55.54459853654479</v>
      </c>
      <c r="O114" s="25">
        <f>O113+O104+O95+O86+O77+O68+O59+O50+O41+O32+O23+O14</f>
        <v>9167837</v>
      </c>
      <c r="P114" s="25">
        <f>P113+P104+P95+P86+P77+P68+P59+P50+P41+P32+P23+P14</f>
        <v>2023420</v>
      </c>
      <c r="Q114" s="26">
        <f>O114/'2019'!O114*100-100</f>
        <v>-50.205214325879972</v>
      </c>
      <c r="R114" s="26">
        <f>P114/'2019'!P114*100-100</f>
        <v>-70.080511521491644</v>
      </c>
      <c r="S114" s="25"/>
    </row>
    <row r="115" spans="1:19" x14ac:dyDescent="0.25">
      <c r="A115" s="3"/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25">
      <c r="A116" s="3" t="s">
        <v>39</v>
      </c>
    </row>
    <row r="117" spans="1:19" x14ac:dyDescent="0.25">
      <c r="A117" s="3" t="s">
        <v>40</v>
      </c>
    </row>
    <row r="118" spans="1:19" x14ac:dyDescent="0.25">
      <c r="A118" s="3" t="s">
        <v>41</v>
      </c>
    </row>
    <row r="119" spans="1:19" x14ac:dyDescent="0.25">
      <c r="A119" s="3" t="s">
        <v>42</v>
      </c>
    </row>
    <row r="120" spans="1:19" x14ac:dyDescent="0.25">
      <c r="A120" s="3" t="s">
        <v>43</v>
      </c>
    </row>
    <row r="121" spans="1:19" x14ac:dyDescent="0.25">
      <c r="A121" s="3" t="s">
        <v>44</v>
      </c>
    </row>
    <row r="122" spans="1:19" x14ac:dyDescent="0.25">
      <c r="A122" s="3" t="s">
        <v>45</v>
      </c>
    </row>
    <row r="124" spans="1:19" x14ac:dyDescent="0.25">
      <c r="A124" s="3" t="s">
        <v>46</v>
      </c>
    </row>
    <row r="125" spans="1:19" x14ac:dyDescent="0.25">
      <c r="A125" s="3" t="s">
        <v>47</v>
      </c>
    </row>
    <row r="127" spans="1:19" x14ac:dyDescent="0.25">
      <c r="A127" s="3" t="s">
        <v>48</v>
      </c>
    </row>
    <row r="128" spans="1:19" x14ac:dyDescent="0.25">
      <c r="A128" s="3" t="s">
        <v>49</v>
      </c>
    </row>
    <row r="129" spans="1:1" x14ac:dyDescent="0.25">
      <c r="A129" s="3" t="s">
        <v>50</v>
      </c>
    </row>
    <row r="130" spans="1:1" x14ac:dyDescent="0.25">
      <c r="A130" s="3" t="s">
        <v>51</v>
      </c>
    </row>
    <row r="131" spans="1:1" x14ac:dyDescent="0.25">
      <c r="A131" s="3" t="s">
        <v>52</v>
      </c>
    </row>
    <row r="132" spans="1:1" x14ac:dyDescent="0.25">
      <c r="A132" s="3" t="s">
        <v>53</v>
      </c>
    </row>
    <row r="133" spans="1:1" x14ac:dyDescent="0.25">
      <c r="A133" s="3" t="s">
        <v>54</v>
      </c>
    </row>
    <row r="134" spans="1:1" x14ac:dyDescent="0.25">
      <c r="A134" s="3" t="s">
        <v>55</v>
      </c>
    </row>
    <row r="135" spans="1:1" x14ac:dyDescent="0.25">
      <c r="A135" s="3" t="s">
        <v>56</v>
      </c>
    </row>
    <row r="136" spans="1:1" x14ac:dyDescent="0.25">
      <c r="A136" s="3" t="s">
        <v>57</v>
      </c>
    </row>
    <row r="137" spans="1:1" x14ac:dyDescent="0.25">
      <c r="A137" s="3" t="s">
        <v>58</v>
      </c>
    </row>
    <row r="138" spans="1:1" x14ac:dyDescent="0.25">
      <c r="A138" s="3" t="s">
        <v>59</v>
      </c>
    </row>
    <row r="139" spans="1:1" x14ac:dyDescent="0.25">
      <c r="A139" s="3" t="s">
        <v>60</v>
      </c>
    </row>
    <row r="140" spans="1:1" x14ac:dyDescent="0.25">
      <c r="A140" s="3" t="s">
        <v>61</v>
      </c>
    </row>
    <row r="141" spans="1:1" x14ac:dyDescent="0.25">
      <c r="A141" s="3" t="s">
        <v>62</v>
      </c>
    </row>
    <row r="142" spans="1:1" x14ac:dyDescent="0.25">
      <c r="A142" s="3" t="s">
        <v>63</v>
      </c>
    </row>
    <row r="143" spans="1:1" x14ac:dyDescent="0.25">
      <c r="A143" s="3" t="s">
        <v>64</v>
      </c>
    </row>
    <row r="144" spans="1:1" x14ac:dyDescent="0.25">
      <c r="A144" s="3" t="s">
        <v>65</v>
      </c>
    </row>
    <row r="145" spans="1:1" x14ac:dyDescent="0.25">
      <c r="A145" s="3" t="s">
        <v>66</v>
      </c>
    </row>
    <row r="146" spans="1:1" x14ac:dyDescent="0.25">
      <c r="A146" s="3" t="s">
        <v>67</v>
      </c>
    </row>
    <row r="147" spans="1:1" x14ac:dyDescent="0.25">
      <c r="A147" s="4" t="s">
        <v>68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:S1"/>
    <mergeCell ref="A89:S89"/>
    <mergeCell ref="A98:S98"/>
    <mergeCell ref="A107:S107"/>
    <mergeCell ref="A44:S44"/>
    <mergeCell ref="A53:S53"/>
    <mergeCell ref="A62:S62"/>
    <mergeCell ref="A71:S71"/>
    <mergeCell ref="A80:S80"/>
    <mergeCell ref="A7:S7"/>
    <mergeCell ref="A8:S8"/>
    <mergeCell ref="A17:S17"/>
    <mergeCell ref="A26:S26"/>
    <mergeCell ref="A35:S35"/>
    <mergeCell ref="A2:S2"/>
    <mergeCell ref="A3:B6"/>
  </mergeCells>
  <pageMargins left="0.7" right="0.7" top="0.75" bottom="0.75" header="0.3" footer="0.3"/>
  <headerFooter>
    <oddFooter>&amp;CAbgerufen am 19.11.20 / 09:05:38&amp;RSeite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47"/>
  <sheetViews>
    <sheetView workbookViewId="0">
      <pane ySplit="7" topLeftCell="A89" activePane="bottomLeft" state="frozen"/>
      <selection pane="bottomLeft" activeCell="G109" sqref="G10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bestFit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8" width="9.109375" style="1" customWidth="1" collapsed="1"/>
    <col min="19" max="19" width="17" style="1" customWidth="1" collapsed="1"/>
  </cols>
  <sheetData>
    <row r="1" spans="1:19" ht="12.75" customHeight="1" x14ac:dyDescent="0.3">
      <c r="A1" s="74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</row>
    <row r="2" spans="1:19" ht="13.5" customHeight="1" thickBot="1" x14ac:dyDescent="0.35">
      <c r="A2" s="74" t="s">
        <v>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12.75" customHeight="1" x14ac:dyDescent="0.3">
      <c r="A3" s="76" t="s">
        <v>2</v>
      </c>
      <c r="B3" s="77"/>
      <c r="C3" s="82" t="s">
        <v>3</v>
      </c>
      <c r="D3" s="82" t="s">
        <v>4</v>
      </c>
      <c r="E3" s="82" t="s">
        <v>5</v>
      </c>
      <c r="F3" s="82" t="s">
        <v>6</v>
      </c>
      <c r="G3" s="82" t="s">
        <v>7</v>
      </c>
      <c r="H3" s="77"/>
      <c r="I3" s="82" t="s">
        <v>7</v>
      </c>
      <c r="J3" s="77"/>
      <c r="K3" s="77"/>
      <c r="L3" s="77"/>
      <c r="M3" s="82" t="s">
        <v>8</v>
      </c>
      <c r="N3" s="77"/>
      <c r="O3" s="82" t="s">
        <v>8</v>
      </c>
      <c r="P3" s="77"/>
      <c r="Q3" s="77"/>
      <c r="R3" s="77"/>
      <c r="S3" s="90" t="s">
        <v>9</v>
      </c>
    </row>
    <row r="4" spans="1:19" ht="12.75" customHeight="1" x14ac:dyDescent="0.3">
      <c r="A4" s="78"/>
      <c r="B4" s="79"/>
      <c r="C4" s="79"/>
      <c r="D4" s="79"/>
      <c r="E4" s="79"/>
      <c r="F4" s="79"/>
      <c r="G4" s="79"/>
      <c r="H4" s="79"/>
      <c r="I4" s="92" t="s">
        <v>10</v>
      </c>
      <c r="J4" s="79"/>
      <c r="K4" s="79"/>
      <c r="L4" s="79"/>
      <c r="M4" s="79"/>
      <c r="N4" s="79"/>
      <c r="O4" s="92" t="s">
        <v>10</v>
      </c>
      <c r="P4" s="79"/>
      <c r="Q4" s="79"/>
      <c r="R4" s="79"/>
      <c r="S4" s="91"/>
    </row>
    <row r="5" spans="1:19" ht="39.6" x14ac:dyDescent="0.3">
      <c r="A5" s="78"/>
      <c r="B5" s="79"/>
      <c r="C5" s="79"/>
      <c r="D5" s="79"/>
      <c r="E5" s="79"/>
      <c r="F5" s="79"/>
      <c r="G5" s="79"/>
      <c r="H5" s="79"/>
      <c r="I5" s="6" t="s">
        <v>11</v>
      </c>
      <c r="J5" s="6" t="s">
        <v>12</v>
      </c>
      <c r="K5" s="6" t="s">
        <v>11</v>
      </c>
      <c r="L5" s="6" t="s">
        <v>12</v>
      </c>
      <c r="M5" s="79"/>
      <c r="N5" s="79"/>
      <c r="O5" s="6" t="s">
        <v>11</v>
      </c>
      <c r="P5" s="6" t="s">
        <v>12</v>
      </c>
      <c r="Q5" s="6" t="s">
        <v>11</v>
      </c>
      <c r="R5" s="6" t="s">
        <v>12</v>
      </c>
      <c r="S5" s="91"/>
    </row>
    <row r="6" spans="1:19" ht="53.4" thickBot="1" x14ac:dyDescent="0.35">
      <c r="A6" s="80"/>
      <c r="B6" s="81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3">
      <c r="A7" s="89" t="s">
        <v>38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</row>
    <row r="8" spans="1:19" x14ac:dyDescent="0.3">
      <c r="A8" s="89" t="s">
        <v>16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</row>
    <row r="9" spans="1:19" x14ac:dyDescent="0.3">
      <c r="A9" s="11" t="s">
        <v>17</v>
      </c>
      <c r="B9" s="11" t="s">
        <v>18</v>
      </c>
      <c r="C9" s="12">
        <v>79</v>
      </c>
      <c r="D9" s="12">
        <v>77</v>
      </c>
      <c r="E9" s="12">
        <v>5664</v>
      </c>
      <c r="F9" s="12">
        <v>5553</v>
      </c>
      <c r="G9" s="12">
        <v>26007</v>
      </c>
      <c r="H9" s="13">
        <v>-1.9</v>
      </c>
      <c r="I9" s="12">
        <v>21949</v>
      </c>
      <c r="J9" s="12">
        <v>4058</v>
      </c>
      <c r="K9" s="12">
        <v>-3</v>
      </c>
      <c r="L9" s="12">
        <v>4.7</v>
      </c>
      <c r="M9" s="12">
        <v>62501</v>
      </c>
      <c r="N9" s="13">
        <v>0.9</v>
      </c>
      <c r="O9" s="12">
        <v>54481</v>
      </c>
      <c r="P9" s="12">
        <v>8020</v>
      </c>
      <c r="Q9" s="12">
        <v>0.9</v>
      </c>
      <c r="R9" s="12">
        <v>0.8</v>
      </c>
      <c r="S9" s="12">
        <v>2.4</v>
      </c>
    </row>
    <row r="10" spans="1:19" x14ac:dyDescent="0.3">
      <c r="A10" s="11" t="s">
        <v>19</v>
      </c>
      <c r="B10" s="11" t="s">
        <v>20</v>
      </c>
      <c r="C10" s="12">
        <v>250</v>
      </c>
      <c r="D10" s="12">
        <v>241</v>
      </c>
      <c r="E10" s="12">
        <v>19347</v>
      </c>
      <c r="F10" s="12">
        <v>19012</v>
      </c>
      <c r="G10" s="12">
        <v>101159</v>
      </c>
      <c r="H10" s="13">
        <v>1.8</v>
      </c>
      <c r="I10" s="12">
        <v>85720</v>
      </c>
      <c r="J10" s="12">
        <v>15439</v>
      </c>
      <c r="K10" s="12">
        <v>2</v>
      </c>
      <c r="L10" s="12">
        <v>0.7</v>
      </c>
      <c r="M10" s="12">
        <v>192902</v>
      </c>
      <c r="N10" s="13">
        <v>-0.6</v>
      </c>
      <c r="O10" s="12">
        <v>163042</v>
      </c>
      <c r="P10" s="12">
        <v>29860</v>
      </c>
      <c r="Q10" s="12">
        <v>0.8</v>
      </c>
      <c r="R10" s="12">
        <v>-7.6</v>
      </c>
      <c r="S10" s="12">
        <v>1.9</v>
      </c>
    </row>
    <row r="11" spans="1:19" x14ac:dyDescent="0.3">
      <c r="A11" s="11" t="s">
        <v>21</v>
      </c>
      <c r="B11" s="11" t="s">
        <v>22</v>
      </c>
      <c r="C11" s="12">
        <v>414</v>
      </c>
      <c r="D11" s="12">
        <v>396</v>
      </c>
      <c r="E11" s="12">
        <v>42664</v>
      </c>
      <c r="F11" s="12">
        <v>41547</v>
      </c>
      <c r="G11" s="12">
        <v>307418</v>
      </c>
      <c r="H11" s="13">
        <v>-0.2</v>
      </c>
      <c r="I11" s="12">
        <v>208943</v>
      </c>
      <c r="J11" s="12">
        <v>98475</v>
      </c>
      <c r="K11" s="12">
        <v>-2.1</v>
      </c>
      <c r="L11" s="12">
        <v>4.2</v>
      </c>
      <c r="M11" s="12">
        <v>587316</v>
      </c>
      <c r="N11" s="13">
        <v>1.1000000000000001</v>
      </c>
      <c r="O11" s="12">
        <v>391322</v>
      </c>
      <c r="P11" s="12">
        <v>195994</v>
      </c>
      <c r="Q11" s="12">
        <v>0.2</v>
      </c>
      <c r="R11" s="12">
        <v>3</v>
      </c>
      <c r="S11" s="12">
        <v>1.9</v>
      </c>
    </row>
    <row r="12" spans="1:19" x14ac:dyDescent="0.3">
      <c r="A12" s="11" t="s">
        <v>23</v>
      </c>
      <c r="B12" s="11" t="s">
        <v>24</v>
      </c>
      <c r="C12" s="12">
        <v>333</v>
      </c>
      <c r="D12" s="12">
        <v>325</v>
      </c>
      <c r="E12" s="12">
        <v>36448</v>
      </c>
      <c r="F12" s="12">
        <v>35777</v>
      </c>
      <c r="G12" s="12">
        <v>285655</v>
      </c>
      <c r="H12" s="13">
        <v>3.5</v>
      </c>
      <c r="I12" s="12">
        <v>177652</v>
      </c>
      <c r="J12" s="12">
        <v>108003</v>
      </c>
      <c r="K12" s="12">
        <v>1.9</v>
      </c>
      <c r="L12" s="12">
        <v>6.1</v>
      </c>
      <c r="M12" s="12">
        <v>500507</v>
      </c>
      <c r="N12" s="13">
        <v>5.4</v>
      </c>
      <c r="O12" s="12">
        <v>294484</v>
      </c>
      <c r="P12" s="12">
        <v>206023</v>
      </c>
      <c r="Q12" s="12">
        <v>3.7</v>
      </c>
      <c r="R12" s="12">
        <v>7.9</v>
      </c>
      <c r="S12" s="12">
        <v>1.8</v>
      </c>
    </row>
    <row r="13" spans="1:19" x14ac:dyDescent="0.3">
      <c r="A13" s="11" t="s">
        <v>25</v>
      </c>
      <c r="B13" s="11" t="s">
        <v>26</v>
      </c>
      <c r="C13" s="12">
        <v>576</v>
      </c>
      <c r="D13" s="12">
        <v>557</v>
      </c>
      <c r="E13" s="12">
        <v>44276</v>
      </c>
      <c r="F13" s="12">
        <v>43486</v>
      </c>
      <c r="G13" s="12">
        <v>246630</v>
      </c>
      <c r="H13" s="13">
        <v>0.6</v>
      </c>
      <c r="I13" s="12">
        <v>203344</v>
      </c>
      <c r="J13" s="12">
        <v>43286</v>
      </c>
      <c r="K13" s="12">
        <v>0.6</v>
      </c>
      <c r="L13" s="12">
        <v>0.9</v>
      </c>
      <c r="M13" s="12">
        <v>494222</v>
      </c>
      <c r="N13" s="13">
        <v>2.6</v>
      </c>
      <c r="O13" s="12">
        <v>410480</v>
      </c>
      <c r="P13" s="12">
        <v>83742</v>
      </c>
      <c r="Q13" s="12">
        <v>2.2000000000000002</v>
      </c>
      <c r="R13" s="12">
        <v>4.5999999999999996</v>
      </c>
      <c r="S13" s="12">
        <v>2</v>
      </c>
    </row>
    <row r="14" spans="1:19" s="22" customFormat="1" ht="13.2" x14ac:dyDescent="0.25">
      <c r="A14" s="19"/>
      <c r="B14" s="19" t="s">
        <v>80</v>
      </c>
      <c r="C14" s="20"/>
      <c r="D14" s="20"/>
      <c r="E14" s="20"/>
      <c r="F14" s="20"/>
      <c r="G14" s="20">
        <f>SUM(G9:G13)</f>
        <v>966869</v>
      </c>
      <c r="H14" s="21"/>
      <c r="I14" s="20">
        <f>SUM(I9:I13)</f>
        <v>697608</v>
      </c>
      <c r="J14" s="20">
        <f>SUM(J9:J13)</f>
        <v>269261</v>
      </c>
      <c r="K14" s="21"/>
      <c r="L14" s="21"/>
      <c r="M14" s="20">
        <f>SUM(M9:M13)</f>
        <v>1837448</v>
      </c>
      <c r="N14" s="21"/>
      <c r="O14" s="20">
        <f>SUM(O9:O13)</f>
        <v>1313809</v>
      </c>
      <c r="P14" s="20">
        <f>SUM(P9:P13)</f>
        <v>523639</v>
      </c>
      <c r="Q14" s="21"/>
      <c r="R14" s="21"/>
      <c r="S14" s="20"/>
    </row>
    <row r="15" spans="1:19" x14ac:dyDescent="0.3">
      <c r="A15" s="14"/>
      <c r="B15" s="14"/>
      <c r="C15" s="15"/>
      <c r="D15" s="15"/>
      <c r="E15" s="15"/>
      <c r="F15" s="15"/>
      <c r="G15" s="15"/>
      <c r="H15" s="16"/>
      <c r="I15" s="15"/>
      <c r="J15" s="15"/>
      <c r="K15" s="15"/>
      <c r="L15" s="15"/>
      <c r="M15" s="15"/>
      <c r="N15" s="16"/>
      <c r="O15" s="15"/>
      <c r="P15" s="15"/>
      <c r="Q15" s="15"/>
      <c r="R15" s="15"/>
      <c r="S15" s="15"/>
    </row>
    <row r="16" spans="1:19" x14ac:dyDescent="0.3">
      <c r="A16" s="14"/>
      <c r="B16" s="14"/>
      <c r="C16" s="15"/>
      <c r="D16" s="15"/>
      <c r="E16" s="15"/>
      <c r="F16" s="15"/>
      <c r="G16" s="15"/>
      <c r="H16" s="16"/>
      <c r="I16" s="15"/>
      <c r="J16" s="15"/>
      <c r="K16" s="15"/>
      <c r="L16" s="15"/>
      <c r="M16" s="15"/>
      <c r="N16" s="16"/>
      <c r="O16" s="15"/>
      <c r="P16" s="15"/>
      <c r="Q16" s="15"/>
      <c r="R16" s="15"/>
      <c r="S16" s="15"/>
    </row>
    <row r="17" spans="1:19" x14ac:dyDescent="0.3">
      <c r="A17" s="89" t="s">
        <v>27</v>
      </c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19" x14ac:dyDescent="0.3">
      <c r="A18" s="11" t="s">
        <v>17</v>
      </c>
      <c r="B18" s="11" t="s">
        <v>18</v>
      </c>
      <c r="C18" s="12">
        <v>79</v>
      </c>
      <c r="D18" s="12">
        <v>77</v>
      </c>
      <c r="E18" s="12">
        <v>5666</v>
      </c>
      <c r="F18" s="12">
        <v>5546</v>
      </c>
      <c r="G18" s="12">
        <v>26105</v>
      </c>
      <c r="H18" s="13">
        <v>5.7</v>
      </c>
      <c r="I18" s="12">
        <v>21933</v>
      </c>
      <c r="J18" s="12">
        <v>4172</v>
      </c>
      <c r="K18" s="12">
        <v>4.7</v>
      </c>
      <c r="L18" s="12">
        <v>11.2</v>
      </c>
      <c r="M18" s="12">
        <v>61335</v>
      </c>
      <c r="N18" s="13">
        <v>4.5</v>
      </c>
      <c r="O18" s="12">
        <v>53016</v>
      </c>
      <c r="P18" s="12">
        <v>8319</v>
      </c>
      <c r="Q18" s="12">
        <v>2.2000000000000002</v>
      </c>
      <c r="R18" s="12">
        <v>22</v>
      </c>
      <c r="S18" s="12">
        <v>2.2999999999999998</v>
      </c>
    </row>
    <row r="19" spans="1:19" x14ac:dyDescent="0.3">
      <c r="A19" s="11" t="s">
        <v>19</v>
      </c>
      <c r="B19" s="11" t="s">
        <v>20</v>
      </c>
      <c r="C19" s="12">
        <v>249</v>
      </c>
      <c r="D19" s="12">
        <v>241</v>
      </c>
      <c r="E19" s="12">
        <v>19346</v>
      </c>
      <c r="F19" s="12">
        <v>19035</v>
      </c>
      <c r="G19" s="12">
        <v>107439</v>
      </c>
      <c r="H19" s="13">
        <v>10.8</v>
      </c>
      <c r="I19" s="12">
        <v>92963</v>
      </c>
      <c r="J19" s="12">
        <v>14476</v>
      </c>
      <c r="K19" s="12">
        <v>13.2</v>
      </c>
      <c r="L19" s="12">
        <v>-2.7</v>
      </c>
      <c r="M19" s="12">
        <v>201687</v>
      </c>
      <c r="N19" s="13">
        <v>6.4</v>
      </c>
      <c r="O19" s="12">
        <v>173382</v>
      </c>
      <c r="P19" s="12">
        <v>28305</v>
      </c>
      <c r="Q19" s="12">
        <v>9.3000000000000007</v>
      </c>
      <c r="R19" s="12">
        <v>-8.6</v>
      </c>
      <c r="S19" s="12">
        <v>1.9</v>
      </c>
    </row>
    <row r="20" spans="1:19" x14ac:dyDescent="0.3">
      <c r="A20" s="11" t="s">
        <v>21</v>
      </c>
      <c r="B20" s="11" t="s">
        <v>22</v>
      </c>
      <c r="C20" s="12">
        <v>414</v>
      </c>
      <c r="D20" s="12">
        <v>395</v>
      </c>
      <c r="E20" s="12">
        <v>42670</v>
      </c>
      <c r="F20" s="12">
        <v>41553</v>
      </c>
      <c r="G20" s="12">
        <v>311293</v>
      </c>
      <c r="H20" s="13">
        <v>3.3</v>
      </c>
      <c r="I20" s="12">
        <v>236995</v>
      </c>
      <c r="J20" s="12">
        <v>74298</v>
      </c>
      <c r="K20" s="12">
        <v>2.5</v>
      </c>
      <c r="L20" s="12">
        <v>6.1</v>
      </c>
      <c r="M20" s="12">
        <v>542368</v>
      </c>
      <c r="N20" s="13">
        <v>1.7</v>
      </c>
      <c r="O20" s="12">
        <v>409397</v>
      </c>
      <c r="P20" s="12">
        <v>132971</v>
      </c>
      <c r="Q20" s="12">
        <v>0.7</v>
      </c>
      <c r="R20" s="12">
        <v>5.2</v>
      </c>
      <c r="S20" s="12">
        <v>1.7</v>
      </c>
    </row>
    <row r="21" spans="1:19" x14ac:dyDescent="0.3">
      <c r="A21" s="11" t="s">
        <v>23</v>
      </c>
      <c r="B21" s="11" t="s">
        <v>24</v>
      </c>
      <c r="C21" s="12">
        <v>333</v>
      </c>
      <c r="D21" s="12">
        <v>325</v>
      </c>
      <c r="E21" s="12">
        <v>36472</v>
      </c>
      <c r="F21" s="12">
        <v>35820</v>
      </c>
      <c r="G21" s="12">
        <v>261155</v>
      </c>
      <c r="H21" s="13">
        <v>3.1</v>
      </c>
      <c r="I21" s="12">
        <v>175997</v>
      </c>
      <c r="J21" s="12">
        <v>85158</v>
      </c>
      <c r="K21" s="12">
        <v>2.4</v>
      </c>
      <c r="L21" s="12">
        <v>4.4000000000000004</v>
      </c>
      <c r="M21" s="12">
        <v>413343</v>
      </c>
      <c r="N21" s="13">
        <v>3.3</v>
      </c>
      <c r="O21" s="12">
        <v>270783</v>
      </c>
      <c r="P21" s="12">
        <v>142560</v>
      </c>
      <c r="Q21" s="12">
        <v>1.6</v>
      </c>
      <c r="R21" s="12">
        <v>6.9</v>
      </c>
      <c r="S21" s="12">
        <v>1.6</v>
      </c>
    </row>
    <row r="22" spans="1:19" x14ac:dyDescent="0.3">
      <c r="A22" s="11" t="s">
        <v>25</v>
      </c>
      <c r="B22" s="11" t="s">
        <v>26</v>
      </c>
      <c r="C22" s="12">
        <v>576</v>
      </c>
      <c r="D22" s="12">
        <v>559</v>
      </c>
      <c r="E22" s="12">
        <v>44273</v>
      </c>
      <c r="F22" s="12">
        <v>43542</v>
      </c>
      <c r="G22" s="12">
        <v>262891</v>
      </c>
      <c r="H22" s="13">
        <v>2</v>
      </c>
      <c r="I22" s="12">
        <v>219735</v>
      </c>
      <c r="J22" s="12">
        <v>43156</v>
      </c>
      <c r="K22" s="12">
        <v>1</v>
      </c>
      <c r="L22" s="12">
        <v>7.4</v>
      </c>
      <c r="M22" s="12">
        <v>509767</v>
      </c>
      <c r="N22" s="13">
        <v>2.6</v>
      </c>
      <c r="O22" s="12">
        <v>427529</v>
      </c>
      <c r="P22" s="12">
        <v>82238</v>
      </c>
      <c r="Q22" s="12">
        <v>0.9</v>
      </c>
      <c r="R22" s="12">
        <v>12.3</v>
      </c>
      <c r="S22" s="12">
        <v>1.9</v>
      </c>
    </row>
    <row r="23" spans="1:19" s="22" customFormat="1" ht="13.2" x14ac:dyDescent="0.25">
      <c r="A23" s="19"/>
      <c r="B23" s="19" t="s">
        <v>80</v>
      </c>
      <c r="C23" s="20"/>
      <c r="D23" s="20"/>
      <c r="E23" s="20"/>
      <c r="F23" s="20"/>
      <c r="G23" s="20">
        <f>SUM(G18:G22)</f>
        <v>968883</v>
      </c>
      <c r="H23" s="21"/>
      <c r="I23" s="20">
        <f>SUM(I18:I22)</f>
        <v>747623</v>
      </c>
      <c r="J23" s="20">
        <f>SUM(J18:J22)</f>
        <v>221260</v>
      </c>
      <c r="K23" s="21"/>
      <c r="L23" s="21"/>
      <c r="M23" s="20">
        <f>SUM(M18:M22)</f>
        <v>1728500</v>
      </c>
      <c r="N23" s="21"/>
      <c r="O23" s="20">
        <f>SUM(O18:O22)</f>
        <v>1334107</v>
      </c>
      <c r="P23" s="20">
        <f>SUM(P18:P22)</f>
        <v>394393</v>
      </c>
      <c r="Q23" s="21"/>
      <c r="R23" s="21"/>
      <c r="S23" s="20"/>
    </row>
    <row r="24" spans="1:19" s="23" customFormat="1" ht="13.2" x14ac:dyDescent="0.25">
      <c r="A24" s="24"/>
      <c r="B24" s="24" t="s">
        <v>69</v>
      </c>
      <c r="C24" s="25"/>
      <c r="D24" s="25"/>
      <c r="E24" s="25"/>
      <c r="F24" s="25"/>
      <c r="G24" s="25">
        <f>G23+G14</f>
        <v>1935752</v>
      </c>
      <c r="H24" s="25"/>
      <c r="I24" s="25">
        <f>I23+I14</f>
        <v>1445231</v>
      </c>
      <c r="J24" s="25">
        <f>J23+J14</f>
        <v>490521</v>
      </c>
      <c r="K24" s="25"/>
      <c r="L24" s="25"/>
      <c r="M24" s="25">
        <f>M23+M14</f>
        <v>3565948</v>
      </c>
      <c r="N24" s="25"/>
      <c r="O24" s="25">
        <f>O23+O14</f>
        <v>2647916</v>
      </c>
      <c r="P24" s="25">
        <f>P23+P14</f>
        <v>918032</v>
      </c>
      <c r="Q24" s="25"/>
      <c r="R24" s="25"/>
      <c r="S24" s="25"/>
    </row>
    <row r="25" spans="1:19" x14ac:dyDescent="0.3">
      <c r="A25" s="14"/>
      <c r="B25" s="14"/>
      <c r="C25" s="15"/>
      <c r="D25" s="15"/>
      <c r="E25" s="15"/>
      <c r="F25" s="15"/>
      <c r="G25" s="15"/>
      <c r="H25" s="16"/>
      <c r="I25" s="15"/>
      <c r="J25" s="15"/>
      <c r="K25" s="15"/>
      <c r="L25" s="15"/>
      <c r="M25" s="15"/>
      <c r="N25" s="16"/>
      <c r="O25" s="15"/>
      <c r="P25" s="15"/>
      <c r="Q25" s="15"/>
      <c r="R25" s="15"/>
      <c r="S25" s="15"/>
    </row>
    <row r="26" spans="1:19" x14ac:dyDescent="0.3">
      <c r="A26" s="89" t="s">
        <v>28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</row>
    <row r="27" spans="1:19" x14ac:dyDescent="0.3">
      <c r="A27" s="11" t="s">
        <v>17</v>
      </c>
      <c r="B27" s="11" t="s">
        <v>18</v>
      </c>
      <c r="C27" s="12">
        <v>79</v>
      </c>
      <c r="D27" s="12">
        <v>78</v>
      </c>
      <c r="E27" s="12">
        <v>5666</v>
      </c>
      <c r="F27" s="12">
        <v>5578</v>
      </c>
      <c r="G27" s="12">
        <v>31608</v>
      </c>
      <c r="H27" s="13">
        <v>4.0999999999999996</v>
      </c>
      <c r="I27" s="12">
        <v>26742</v>
      </c>
      <c r="J27" s="12">
        <v>4866</v>
      </c>
      <c r="K27" s="12">
        <v>5.2</v>
      </c>
      <c r="L27" s="12">
        <v>-1.3</v>
      </c>
      <c r="M27" s="12">
        <v>73864</v>
      </c>
      <c r="N27" s="13">
        <v>5.2</v>
      </c>
      <c r="O27" s="12">
        <v>63396</v>
      </c>
      <c r="P27" s="12">
        <v>10468</v>
      </c>
      <c r="Q27" s="12">
        <v>4.8</v>
      </c>
      <c r="R27" s="12">
        <v>7.6</v>
      </c>
      <c r="S27" s="12">
        <v>2.2999999999999998</v>
      </c>
    </row>
    <row r="28" spans="1:19" x14ac:dyDescent="0.3">
      <c r="A28" s="11" t="s">
        <v>19</v>
      </c>
      <c r="B28" s="11" t="s">
        <v>20</v>
      </c>
      <c r="C28" s="12">
        <v>249</v>
      </c>
      <c r="D28" s="12">
        <v>241</v>
      </c>
      <c r="E28" s="12">
        <v>19346</v>
      </c>
      <c r="F28" s="12">
        <v>19017</v>
      </c>
      <c r="G28" s="12">
        <v>126750</v>
      </c>
      <c r="H28" s="13">
        <v>8.9</v>
      </c>
      <c r="I28" s="12">
        <v>105699</v>
      </c>
      <c r="J28" s="12">
        <v>21051</v>
      </c>
      <c r="K28" s="12">
        <v>9</v>
      </c>
      <c r="L28" s="12">
        <v>8.3000000000000007</v>
      </c>
      <c r="M28" s="12">
        <v>253380</v>
      </c>
      <c r="N28" s="13">
        <v>8.6</v>
      </c>
      <c r="O28" s="12">
        <v>205490</v>
      </c>
      <c r="P28" s="12">
        <v>47890</v>
      </c>
      <c r="Q28" s="12">
        <v>8.4</v>
      </c>
      <c r="R28" s="12">
        <v>9.6</v>
      </c>
      <c r="S28" s="12">
        <v>2</v>
      </c>
    </row>
    <row r="29" spans="1:19" x14ac:dyDescent="0.3">
      <c r="A29" s="11" t="s">
        <v>21</v>
      </c>
      <c r="B29" s="11" t="s">
        <v>22</v>
      </c>
      <c r="C29" s="12">
        <v>414</v>
      </c>
      <c r="D29" s="12">
        <v>397</v>
      </c>
      <c r="E29" s="12">
        <v>42661</v>
      </c>
      <c r="F29" s="12">
        <v>41562</v>
      </c>
      <c r="G29" s="12">
        <v>357008</v>
      </c>
      <c r="H29" s="13">
        <v>6.1</v>
      </c>
      <c r="I29" s="12">
        <v>257738</v>
      </c>
      <c r="J29" s="12">
        <v>99270</v>
      </c>
      <c r="K29" s="12">
        <v>13.8</v>
      </c>
      <c r="L29" s="12">
        <v>-9.8000000000000007</v>
      </c>
      <c r="M29" s="12">
        <v>670502</v>
      </c>
      <c r="N29" s="13">
        <v>6.4</v>
      </c>
      <c r="O29" s="12">
        <v>476621</v>
      </c>
      <c r="P29" s="12">
        <v>193881</v>
      </c>
      <c r="Q29" s="12">
        <v>14</v>
      </c>
      <c r="R29" s="12">
        <v>-8.6</v>
      </c>
      <c r="S29" s="12">
        <v>1.9</v>
      </c>
    </row>
    <row r="30" spans="1:19" x14ac:dyDescent="0.3">
      <c r="A30" s="11" t="s">
        <v>23</v>
      </c>
      <c r="B30" s="11" t="s">
        <v>24</v>
      </c>
      <c r="C30" s="12">
        <v>329</v>
      </c>
      <c r="D30" s="12">
        <v>324</v>
      </c>
      <c r="E30" s="12">
        <v>36397</v>
      </c>
      <c r="F30" s="12">
        <v>35781</v>
      </c>
      <c r="G30" s="12">
        <v>326606</v>
      </c>
      <c r="H30" s="13">
        <v>3.3</v>
      </c>
      <c r="I30" s="12">
        <v>213304</v>
      </c>
      <c r="J30" s="12">
        <v>113302</v>
      </c>
      <c r="K30" s="12">
        <v>2.9</v>
      </c>
      <c r="L30" s="12">
        <v>4</v>
      </c>
      <c r="M30" s="12">
        <v>542674</v>
      </c>
      <c r="N30" s="13">
        <v>4.3</v>
      </c>
      <c r="O30" s="12">
        <v>335550</v>
      </c>
      <c r="P30" s="12">
        <v>207124</v>
      </c>
      <c r="Q30" s="12">
        <v>3.2</v>
      </c>
      <c r="R30" s="12">
        <v>6.1</v>
      </c>
      <c r="S30" s="12">
        <v>1.7</v>
      </c>
    </row>
    <row r="31" spans="1:19" x14ac:dyDescent="0.3">
      <c r="A31" s="11" t="s">
        <v>25</v>
      </c>
      <c r="B31" s="11" t="s">
        <v>26</v>
      </c>
      <c r="C31" s="12">
        <v>575</v>
      </c>
      <c r="D31" s="12">
        <v>560</v>
      </c>
      <c r="E31" s="12">
        <v>44302</v>
      </c>
      <c r="F31" s="12">
        <v>43618</v>
      </c>
      <c r="G31" s="12">
        <v>319679</v>
      </c>
      <c r="H31" s="13">
        <v>9.1999999999999993</v>
      </c>
      <c r="I31" s="12">
        <v>266792</v>
      </c>
      <c r="J31" s="12">
        <v>52887</v>
      </c>
      <c r="K31" s="12">
        <v>9.6</v>
      </c>
      <c r="L31" s="12">
        <v>7.5</v>
      </c>
      <c r="M31" s="12">
        <v>607751</v>
      </c>
      <c r="N31" s="13">
        <v>5.6</v>
      </c>
      <c r="O31" s="12">
        <v>506610</v>
      </c>
      <c r="P31" s="12">
        <v>101141</v>
      </c>
      <c r="Q31" s="12">
        <v>4.8</v>
      </c>
      <c r="R31" s="12">
        <v>9.6</v>
      </c>
      <c r="S31" s="12">
        <v>1.9</v>
      </c>
    </row>
    <row r="32" spans="1:19" s="22" customFormat="1" ht="13.2" x14ac:dyDescent="0.25">
      <c r="A32" s="19"/>
      <c r="B32" s="19" t="s">
        <v>80</v>
      </c>
      <c r="C32" s="20"/>
      <c r="D32" s="20"/>
      <c r="E32" s="20"/>
      <c r="F32" s="20"/>
      <c r="G32" s="20">
        <f>SUM(G27:G31)</f>
        <v>1161651</v>
      </c>
      <c r="H32" s="21"/>
      <c r="I32" s="20">
        <f>SUM(I27:I31)</f>
        <v>870275</v>
      </c>
      <c r="J32" s="20">
        <f>SUM(J27:J31)</f>
        <v>291376</v>
      </c>
      <c r="K32" s="21"/>
      <c r="L32" s="21"/>
      <c r="M32" s="20">
        <f>SUM(M27:M31)</f>
        <v>2148171</v>
      </c>
      <c r="N32" s="21"/>
      <c r="O32" s="20">
        <f>SUM(O27:O31)</f>
        <v>1587667</v>
      </c>
      <c r="P32" s="20">
        <f>SUM(P27:P31)</f>
        <v>560504</v>
      </c>
      <c r="Q32" s="21"/>
      <c r="R32" s="21"/>
      <c r="S32" s="20"/>
    </row>
    <row r="33" spans="1:19" s="23" customFormat="1" ht="13.2" x14ac:dyDescent="0.25">
      <c r="A33" s="24"/>
      <c r="B33" s="24" t="s">
        <v>70</v>
      </c>
      <c r="C33" s="25"/>
      <c r="D33" s="25"/>
      <c r="E33" s="25"/>
      <c r="F33" s="25"/>
      <c r="G33" s="25">
        <f>G32+G23+G14</f>
        <v>3097403</v>
      </c>
      <c r="H33" s="25"/>
      <c r="I33" s="25">
        <f>I32+I23+I14</f>
        <v>2315506</v>
      </c>
      <c r="J33" s="25">
        <f>J32+J23+J14</f>
        <v>781897</v>
      </c>
      <c r="K33" s="25"/>
      <c r="L33" s="25"/>
      <c r="M33" s="25">
        <f>M32+M23+M14</f>
        <v>5714119</v>
      </c>
      <c r="N33" s="25"/>
      <c r="O33" s="25">
        <f>O32+O23+O14</f>
        <v>4235583</v>
      </c>
      <c r="P33" s="25">
        <f>P32+P23+P14</f>
        <v>1478536</v>
      </c>
      <c r="Q33" s="25"/>
      <c r="R33" s="25"/>
      <c r="S33" s="25"/>
    </row>
    <row r="34" spans="1:19" x14ac:dyDescent="0.3">
      <c r="A34" s="14"/>
      <c r="B34" s="14"/>
      <c r="C34" s="15"/>
      <c r="D34" s="15"/>
      <c r="E34" s="15"/>
      <c r="F34" s="15"/>
      <c r="G34" s="15"/>
      <c r="H34" s="16"/>
      <c r="I34" s="15"/>
      <c r="J34" s="15"/>
      <c r="K34" s="15"/>
      <c r="L34" s="15"/>
      <c r="M34" s="15"/>
      <c r="N34" s="16"/>
      <c r="O34" s="15"/>
      <c r="P34" s="15"/>
      <c r="Q34" s="15"/>
      <c r="R34" s="15"/>
      <c r="S34" s="15"/>
    </row>
    <row r="35" spans="1:19" x14ac:dyDescent="0.3">
      <c r="A35" s="89" t="s">
        <v>29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</row>
    <row r="36" spans="1:19" x14ac:dyDescent="0.3">
      <c r="A36" s="11" t="s">
        <v>17</v>
      </c>
      <c r="B36" s="11" t="s">
        <v>18</v>
      </c>
      <c r="C36" s="12">
        <v>80</v>
      </c>
      <c r="D36" s="12">
        <v>79</v>
      </c>
      <c r="E36" s="12">
        <v>5986</v>
      </c>
      <c r="F36" s="12">
        <v>5901</v>
      </c>
      <c r="G36" s="12">
        <v>30346</v>
      </c>
      <c r="H36" s="13">
        <v>-0.7</v>
      </c>
      <c r="I36" s="12">
        <v>25988</v>
      </c>
      <c r="J36" s="12">
        <v>4358</v>
      </c>
      <c r="K36" s="12">
        <v>2</v>
      </c>
      <c r="L36" s="12">
        <v>-14.3</v>
      </c>
      <c r="M36" s="12">
        <v>65448</v>
      </c>
      <c r="N36" s="13">
        <v>-4.0999999999999996</v>
      </c>
      <c r="O36" s="12">
        <v>56933</v>
      </c>
      <c r="P36" s="12">
        <v>8515</v>
      </c>
      <c r="Q36" s="12">
        <v>-2.4</v>
      </c>
      <c r="R36" s="12">
        <v>-14.2</v>
      </c>
      <c r="S36" s="12">
        <v>2.2000000000000002</v>
      </c>
    </row>
    <row r="37" spans="1:19" x14ac:dyDescent="0.3">
      <c r="A37" s="11" t="s">
        <v>19</v>
      </c>
      <c r="B37" s="11" t="s">
        <v>20</v>
      </c>
      <c r="C37" s="12">
        <v>249</v>
      </c>
      <c r="D37" s="12">
        <v>245</v>
      </c>
      <c r="E37" s="12">
        <v>19429</v>
      </c>
      <c r="F37" s="12">
        <v>19103</v>
      </c>
      <c r="G37" s="12">
        <v>120576</v>
      </c>
      <c r="H37" s="13">
        <v>-4.5</v>
      </c>
      <c r="I37" s="12">
        <v>100229</v>
      </c>
      <c r="J37" s="12">
        <v>20347</v>
      </c>
      <c r="K37" s="12">
        <v>-3.9</v>
      </c>
      <c r="L37" s="12">
        <v>-7</v>
      </c>
      <c r="M37" s="12">
        <v>241192</v>
      </c>
      <c r="N37" s="13">
        <v>-1.8</v>
      </c>
      <c r="O37" s="12">
        <v>198533</v>
      </c>
      <c r="P37" s="12">
        <v>42659</v>
      </c>
      <c r="Q37" s="12">
        <v>-0.7</v>
      </c>
      <c r="R37" s="12">
        <v>-6.5</v>
      </c>
      <c r="S37" s="12">
        <v>2</v>
      </c>
    </row>
    <row r="38" spans="1:19" x14ac:dyDescent="0.3">
      <c r="A38" s="11" t="s">
        <v>21</v>
      </c>
      <c r="B38" s="11" t="s">
        <v>22</v>
      </c>
      <c r="C38" s="12">
        <v>414</v>
      </c>
      <c r="D38" s="12">
        <v>399</v>
      </c>
      <c r="E38" s="12">
        <v>42611</v>
      </c>
      <c r="F38" s="12">
        <v>41423</v>
      </c>
      <c r="G38" s="12">
        <v>344325</v>
      </c>
      <c r="H38" s="13">
        <v>-3.9</v>
      </c>
      <c r="I38" s="12">
        <v>238603</v>
      </c>
      <c r="J38" s="12">
        <v>105722</v>
      </c>
      <c r="K38" s="12">
        <v>-4.0999999999999996</v>
      </c>
      <c r="L38" s="12">
        <v>-3.6</v>
      </c>
      <c r="M38" s="12">
        <v>630378</v>
      </c>
      <c r="N38" s="13">
        <v>-3</v>
      </c>
      <c r="O38" s="12">
        <v>437640</v>
      </c>
      <c r="P38" s="12">
        <v>192738</v>
      </c>
      <c r="Q38" s="12">
        <v>-2.6</v>
      </c>
      <c r="R38" s="12">
        <v>-3.8</v>
      </c>
      <c r="S38" s="12">
        <v>1.8</v>
      </c>
    </row>
    <row r="39" spans="1:19" x14ac:dyDescent="0.3">
      <c r="A39" s="11" t="s">
        <v>23</v>
      </c>
      <c r="B39" s="11" t="s">
        <v>24</v>
      </c>
      <c r="C39" s="12">
        <v>329</v>
      </c>
      <c r="D39" s="12">
        <v>326</v>
      </c>
      <c r="E39" s="12">
        <v>36127</v>
      </c>
      <c r="F39" s="12">
        <v>35831</v>
      </c>
      <c r="G39" s="12">
        <v>277665</v>
      </c>
      <c r="H39" s="13">
        <v>-4.2</v>
      </c>
      <c r="I39" s="12">
        <v>186426</v>
      </c>
      <c r="J39" s="12">
        <v>91239</v>
      </c>
      <c r="K39" s="12">
        <v>2</v>
      </c>
      <c r="L39" s="12">
        <v>-14.9</v>
      </c>
      <c r="M39" s="12">
        <v>445487</v>
      </c>
      <c r="N39" s="13">
        <v>-7.1</v>
      </c>
      <c r="O39" s="12">
        <v>289451</v>
      </c>
      <c r="P39" s="12">
        <v>156036</v>
      </c>
      <c r="Q39" s="12">
        <v>0.2</v>
      </c>
      <c r="R39" s="12">
        <v>-18.100000000000001</v>
      </c>
      <c r="S39" s="12">
        <v>1.6</v>
      </c>
    </row>
    <row r="40" spans="1:19" x14ac:dyDescent="0.3">
      <c r="A40" s="11" t="s">
        <v>25</v>
      </c>
      <c r="B40" s="11" t="s">
        <v>26</v>
      </c>
      <c r="C40" s="12">
        <v>574</v>
      </c>
      <c r="D40" s="12">
        <v>562</v>
      </c>
      <c r="E40" s="12">
        <v>44455</v>
      </c>
      <c r="F40" s="12">
        <v>43695</v>
      </c>
      <c r="G40" s="12">
        <v>287671</v>
      </c>
      <c r="H40" s="13">
        <v>-2.8</v>
      </c>
      <c r="I40" s="12">
        <v>236319</v>
      </c>
      <c r="J40" s="12">
        <v>51352</v>
      </c>
      <c r="K40" s="12">
        <v>-3.8</v>
      </c>
      <c r="L40" s="12">
        <v>2</v>
      </c>
      <c r="M40" s="12">
        <v>562969</v>
      </c>
      <c r="N40" s="13">
        <v>-1.2</v>
      </c>
      <c r="O40" s="12">
        <v>467084</v>
      </c>
      <c r="P40" s="12">
        <v>95885</v>
      </c>
      <c r="Q40" s="12">
        <v>-1.8</v>
      </c>
      <c r="R40" s="12">
        <v>1.4</v>
      </c>
      <c r="S40" s="12">
        <v>2</v>
      </c>
    </row>
    <row r="41" spans="1:19" s="22" customFormat="1" ht="13.2" x14ac:dyDescent="0.25">
      <c r="A41" s="19"/>
      <c r="B41" s="19" t="s">
        <v>80</v>
      </c>
      <c r="C41" s="20"/>
      <c r="D41" s="20"/>
      <c r="E41" s="20"/>
      <c r="F41" s="20"/>
      <c r="G41" s="20">
        <f>SUM(G36:G40)</f>
        <v>1060583</v>
      </c>
      <c r="H41" s="21"/>
      <c r="I41" s="20">
        <f>SUM(I36:I40)</f>
        <v>787565</v>
      </c>
      <c r="J41" s="20">
        <f>SUM(J36:J40)</f>
        <v>273018</v>
      </c>
      <c r="K41" s="21"/>
      <c r="L41" s="21"/>
      <c r="M41" s="20">
        <f>SUM(M36:M40)</f>
        <v>1945474</v>
      </c>
      <c r="N41" s="21"/>
      <c r="O41" s="20">
        <f>SUM(O36:O40)</f>
        <v>1449641</v>
      </c>
      <c r="P41" s="20">
        <f>SUM(P36:P40)</f>
        <v>495833</v>
      </c>
      <c r="Q41" s="21"/>
      <c r="R41" s="21"/>
      <c r="S41" s="20"/>
    </row>
    <row r="42" spans="1:19" s="23" customFormat="1" ht="13.2" x14ac:dyDescent="0.25">
      <c r="A42" s="24"/>
      <c r="B42" s="24" t="s">
        <v>71</v>
      </c>
      <c r="C42" s="25"/>
      <c r="D42" s="25"/>
      <c r="E42" s="25"/>
      <c r="F42" s="25"/>
      <c r="G42" s="25">
        <f>G41+G32+G23+G14</f>
        <v>4157986</v>
      </c>
      <c r="H42" s="25"/>
      <c r="I42" s="25">
        <f>I41+I32+I23+I14</f>
        <v>3103071</v>
      </c>
      <c r="J42" s="25">
        <f>J41+J32+J23+J14</f>
        <v>1054915</v>
      </c>
      <c r="K42" s="25"/>
      <c r="L42" s="25"/>
      <c r="M42" s="25">
        <f>M41+M32+M23+M14</f>
        <v>7659593</v>
      </c>
      <c r="N42" s="25"/>
      <c r="O42" s="25">
        <f t="shared" ref="O42:P42" si="0">O41+O32+O23+O14</f>
        <v>5685224</v>
      </c>
      <c r="P42" s="25">
        <f t="shared" si="0"/>
        <v>1974369</v>
      </c>
      <c r="Q42" s="25"/>
      <c r="R42" s="25"/>
      <c r="S42" s="25"/>
    </row>
    <row r="43" spans="1:19" x14ac:dyDescent="0.3">
      <c r="A43" s="14"/>
      <c r="B43" s="14"/>
      <c r="C43" s="15"/>
      <c r="D43" s="15"/>
      <c r="E43" s="15"/>
      <c r="F43" s="15"/>
      <c r="G43" s="15"/>
      <c r="H43" s="16"/>
      <c r="I43" s="15"/>
      <c r="J43" s="15"/>
      <c r="K43" s="15"/>
      <c r="L43" s="15"/>
      <c r="M43" s="15"/>
      <c r="N43" s="16"/>
      <c r="O43" s="15"/>
      <c r="P43" s="15"/>
      <c r="Q43" s="15"/>
      <c r="R43" s="15"/>
      <c r="S43" s="15"/>
    </row>
    <row r="44" spans="1:19" x14ac:dyDescent="0.3">
      <c r="A44" s="89" t="s">
        <v>30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</row>
    <row r="45" spans="1:19" x14ac:dyDescent="0.3">
      <c r="A45" s="11" t="s">
        <v>17</v>
      </c>
      <c r="B45" s="11" t="s">
        <v>18</v>
      </c>
      <c r="C45" s="12">
        <v>80</v>
      </c>
      <c r="D45" s="12">
        <v>80</v>
      </c>
      <c r="E45" s="12">
        <v>5977</v>
      </c>
      <c r="F45" s="12">
        <v>5894</v>
      </c>
      <c r="G45" s="12">
        <v>35741</v>
      </c>
      <c r="H45" s="13">
        <v>22.3</v>
      </c>
      <c r="I45" s="12">
        <v>29795</v>
      </c>
      <c r="J45" s="12">
        <v>5946</v>
      </c>
      <c r="K45" s="12">
        <v>19.3</v>
      </c>
      <c r="L45" s="12">
        <v>40</v>
      </c>
      <c r="M45" s="12">
        <v>77626</v>
      </c>
      <c r="N45" s="13">
        <v>17.3</v>
      </c>
      <c r="O45" s="12">
        <v>66647</v>
      </c>
      <c r="P45" s="12">
        <v>10979</v>
      </c>
      <c r="Q45" s="12">
        <v>14.4</v>
      </c>
      <c r="R45" s="12">
        <v>38.5</v>
      </c>
      <c r="S45" s="12">
        <v>2.2000000000000002</v>
      </c>
    </row>
    <row r="46" spans="1:19" x14ac:dyDescent="0.3">
      <c r="A46" s="11" t="s">
        <v>19</v>
      </c>
      <c r="B46" s="11" t="s">
        <v>20</v>
      </c>
      <c r="C46" s="12">
        <v>249</v>
      </c>
      <c r="D46" s="12">
        <v>243</v>
      </c>
      <c r="E46" s="12">
        <v>19335</v>
      </c>
      <c r="F46" s="12">
        <v>19015</v>
      </c>
      <c r="G46" s="12">
        <v>150759</v>
      </c>
      <c r="H46" s="13">
        <v>19.2</v>
      </c>
      <c r="I46" s="12">
        <v>125895</v>
      </c>
      <c r="J46" s="12">
        <v>24864</v>
      </c>
      <c r="K46" s="12">
        <v>21.8</v>
      </c>
      <c r="L46" s="12">
        <v>7.4</v>
      </c>
      <c r="M46" s="12">
        <v>285087</v>
      </c>
      <c r="N46" s="13">
        <v>9</v>
      </c>
      <c r="O46" s="12">
        <v>233775</v>
      </c>
      <c r="P46" s="12">
        <v>51312</v>
      </c>
      <c r="Q46" s="12">
        <v>13.5</v>
      </c>
      <c r="R46" s="12">
        <v>-7.9</v>
      </c>
      <c r="S46" s="12">
        <v>1.9</v>
      </c>
    </row>
    <row r="47" spans="1:19" x14ac:dyDescent="0.3">
      <c r="A47" s="11" t="s">
        <v>21</v>
      </c>
      <c r="B47" s="11" t="s">
        <v>22</v>
      </c>
      <c r="C47" s="12">
        <v>408</v>
      </c>
      <c r="D47" s="12">
        <v>393</v>
      </c>
      <c r="E47" s="12">
        <v>42475</v>
      </c>
      <c r="F47" s="12">
        <v>41248</v>
      </c>
      <c r="G47" s="12">
        <v>376974</v>
      </c>
      <c r="H47" s="13">
        <v>7.1</v>
      </c>
      <c r="I47" s="12">
        <v>255645</v>
      </c>
      <c r="J47" s="12">
        <v>121329</v>
      </c>
      <c r="K47" s="12">
        <v>5</v>
      </c>
      <c r="L47" s="12">
        <v>11.8</v>
      </c>
      <c r="M47" s="12">
        <v>672361</v>
      </c>
      <c r="N47" s="13">
        <v>5.0999999999999996</v>
      </c>
      <c r="O47" s="12">
        <v>455403</v>
      </c>
      <c r="P47" s="12">
        <v>216958</v>
      </c>
      <c r="Q47" s="12">
        <v>2.4</v>
      </c>
      <c r="R47" s="12">
        <v>11.3</v>
      </c>
      <c r="S47" s="12">
        <v>1.8</v>
      </c>
    </row>
    <row r="48" spans="1:19" x14ac:dyDescent="0.3">
      <c r="A48" s="11" t="s">
        <v>23</v>
      </c>
      <c r="B48" s="11" t="s">
        <v>24</v>
      </c>
      <c r="C48" s="12">
        <v>327</v>
      </c>
      <c r="D48" s="12">
        <v>325</v>
      </c>
      <c r="E48" s="12">
        <v>36092</v>
      </c>
      <c r="F48" s="12">
        <v>35830</v>
      </c>
      <c r="G48" s="12">
        <v>315839</v>
      </c>
      <c r="H48" s="13">
        <v>7.8</v>
      </c>
      <c r="I48" s="12">
        <v>221411</v>
      </c>
      <c r="J48" s="12">
        <v>94428</v>
      </c>
      <c r="K48" s="12">
        <v>10.4</v>
      </c>
      <c r="L48" s="12">
        <v>2.2999999999999998</v>
      </c>
      <c r="M48" s="12">
        <v>507329</v>
      </c>
      <c r="N48" s="13">
        <v>10.3</v>
      </c>
      <c r="O48" s="12">
        <v>345023</v>
      </c>
      <c r="P48" s="12">
        <v>162306</v>
      </c>
      <c r="Q48" s="12">
        <v>12</v>
      </c>
      <c r="R48" s="12">
        <v>6.8</v>
      </c>
      <c r="S48" s="12">
        <v>1.6</v>
      </c>
    </row>
    <row r="49" spans="1:19" x14ac:dyDescent="0.3">
      <c r="A49" s="11" t="s">
        <v>25</v>
      </c>
      <c r="B49" s="11" t="s">
        <v>26</v>
      </c>
      <c r="C49" s="12">
        <v>574</v>
      </c>
      <c r="D49" s="12">
        <v>563</v>
      </c>
      <c r="E49" s="12">
        <v>44594</v>
      </c>
      <c r="F49" s="12">
        <v>43880</v>
      </c>
      <c r="G49" s="12">
        <v>336686</v>
      </c>
      <c r="H49" s="13">
        <v>16.899999999999999</v>
      </c>
      <c r="I49" s="12">
        <v>285622</v>
      </c>
      <c r="J49" s="12">
        <v>51064</v>
      </c>
      <c r="K49" s="12">
        <v>19.2</v>
      </c>
      <c r="L49" s="12">
        <v>5.6</v>
      </c>
      <c r="M49" s="12">
        <v>632577</v>
      </c>
      <c r="N49" s="13">
        <v>13.6</v>
      </c>
      <c r="O49" s="12">
        <v>536694</v>
      </c>
      <c r="P49" s="12">
        <v>95883</v>
      </c>
      <c r="Q49" s="12">
        <v>14.4</v>
      </c>
      <c r="R49" s="12">
        <v>9.1</v>
      </c>
      <c r="S49" s="12">
        <v>1.9</v>
      </c>
    </row>
    <row r="50" spans="1:19" s="22" customFormat="1" ht="13.2" x14ac:dyDescent="0.25">
      <c r="A50" s="19"/>
      <c r="B50" s="19" t="s">
        <v>80</v>
      </c>
      <c r="C50" s="20"/>
      <c r="D50" s="20"/>
      <c r="E50" s="20"/>
      <c r="F50" s="20"/>
      <c r="G50" s="20">
        <f>SUM(G45:G49)</f>
        <v>1215999</v>
      </c>
      <c r="H50" s="21"/>
      <c r="I50" s="20">
        <f>SUM(I45:I49)</f>
        <v>918368</v>
      </c>
      <c r="J50" s="20">
        <f>SUM(J45:J49)</f>
        <v>297631</v>
      </c>
      <c r="K50" s="21"/>
      <c r="L50" s="21"/>
      <c r="M50" s="20">
        <f>SUM(M45:M49)</f>
        <v>2174980</v>
      </c>
      <c r="N50" s="21"/>
      <c r="O50" s="20">
        <f>SUM(O45:O49)</f>
        <v>1637542</v>
      </c>
      <c r="P50" s="20">
        <f>SUM(P45:P49)</f>
        <v>537438</v>
      </c>
      <c r="Q50" s="21"/>
      <c r="R50" s="21"/>
      <c r="S50" s="20"/>
    </row>
    <row r="51" spans="1:19" s="23" customFormat="1" ht="13.2" x14ac:dyDescent="0.25">
      <c r="A51" s="24"/>
      <c r="B51" s="24" t="s">
        <v>72</v>
      </c>
      <c r="C51" s="25"/>
      <c r="D51" s="25"/>
      <c r="E51" s="25"/>
      <c r="F51" s="25"/>
      <c r="G51" s="25">
        <f>G50+G41+G32+G23+G14</f>
        <v>5373985</v>
      </c>
      <c r="H51" s="25"/>
      <c r="I51" s="25">
        <f>I50+I41+I32+I23+I14</f>
        <v>4021439</v>
      </c>
      <c r="J51" s="25">
        <f>J50+J41+J32+J23+J14</f>
        <v>1352546</v>
      </c>
      <c r="K51" s="25"/>
      <c r="L51" s="25"/>
      <c r="M51" s="25">
        <f>M50+M41+M32+M23+M14</f>
        <v>9834573</v>
      </c>
      <c r="N51" s="25"/>
      <c r="O51" s="25">
        <f>O50+O41+O32+O23+O14</f>
        <v>7322766</v>
      </c>
      <c r="P51" s="25">
        <f>P50+P41+P32+P23+P14</f>
        <v>2511807</v>
      </c>
      <c r="Q51" s="25"/>
      <c r="R51" s="25"/>
      <c r="S51" s="25"/>
    </row>
    <row r="52" spans="1:19" x14ac:dyDescent="0.3">
      <c r="A52" s="14"/>
      <c r="B52" s="14"/>
      <c r="C52" s="15"/>
      <c r="D52" s="15"/>
      <c r="E52" s="15"/>
      <c r="F52" s="15"/>
      <c r="G52" s="15"/>
      <c r="H52" s="16"/>
      <c r="I52" s="15"/>
      <c r="J52" s="15"/>
      <c r="K52" s="15"/>
      <c r="L52" s="15"/>
      <c r="M52" s="15"/>
      <c r="N52" s="16"/>
      <c r="O52" s="15"/>
      <c r="P52" s="15"/>
      <c r="Q52" s="15"/>
      <c r="R52" s="15"/>
      <c r="S52" s="15"/>
    </row>
    <row r="53" spans="1:19" x14ac:dyDescent="0.3">
      <c r="A53" s="89" t="s">
        <v>31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</row>
    <row r="54" spans="1:19" x14ac:dyDescent="0.3">
      <c r="A54" s="11" t="s">
        <v>17</v>
      </c>
      <c r="B54" s="11" t="s">
        <v>18</v>
      </c>
      <c r="C54" s="12">
        <v>80</v>
      </c>
      <c r="D54" s="12">
        <v>80</v>
      </c>
      <c r="E54" s="12">
        <v>5977</v>
      </c>
      <c r="F54" s="12">
        <v>5895</v>
      </c>
      <c r="G54" s="12">
        <v>33768</v>
      </c>
      <c r="H54" s="13">
        <v>3.4</v>
      </c>
      <c r="I54" s="12">
        <v>28014</v>
      </c>
      <c r="J54" s="12">
        <v>5754</v>
      </c>
      <c r="K54" s="12">
        <v>0.8</v>
      </c>
      <c r="L54" s="12">
        <v>18.5</v>
      </c>
      <c r="M54" s="12">
        <v>78881</v>
      </c>
      <c r="N54" s="13">
        <v>6.1</v>
      </c>
      <c r="O54" s="12">
        <v>67608</v>
      </c>
      <c r="P54" s="12">
        <v>11273</v>
      </c>
      <c r="Q54" s="12">
        <v>3.1</v>
      </c>
      <c r="R54" s="12">
        <v>28</v>
      </c>
      <c r="S54" s="12">
        <v>2.2999999999999998</v>
      </c>
    </row>
    <row r="55" spans="1:19" x14ac:dyDescent="0.3">
      <c r="A55" s="11" t="s">
        <v>19</v>
      </c>
      <c r="B55" s="11" t="s">
        <v>20</v>
      </c>
      <c r="C55" s="12">
        <v>251</v>
      </c>
      <c r="D55" s="12">
        <v>244</v>
      </c>
      <c r="E55" s="12">
        <v>19437</v>
      </c>
      <c r="F55" s="12">
        <v>19110</v>
      </c>
      <c r="G55" s="12">
        <v>138491</v>
      </c>
      <c r="H55" s="13">
        <v>0.1</v>
      </c>
      <c r="I55" s="12">
        <v>112659</v>
      </c>
      <c r="J55" s="12">
        <v>25832</v>
      </c>
      <c r="K55" s="12">
        <v>-4</v>
      </c>
      <c r="L55" s="12">
        <v>23.2</v>
      </c>
      <c r="M55" s="12">
        <v>280083</v>
      </c>
      <c r="N55" s="13">
        <v>5.8</v>
      </c>
      <c r="O55" s="12">
        <v>220514</v>
      </c>
      <c r="P55" s="12">
        <v>59569</v>
      </c>
      <c r="Q55" s="12">
        <v>0</v>
      </c>
      <c r="R55" s="12">
        <v>34.6</v>
      </c>
      <c r="S55" s="12">
        <v>2</v>
      </c>
    </row>
    <row r="56" spans="1:19" x14ac:dyDescent="0.3">
      <c r="A56" s="11" t="s">
        <v>21</v>
      </c>
      <c r="B56" s="11" t="s">
        <v>22</v>
      </c>
      <c r="C56" s="12">
        <v>409</v>
      </c>
      <c r="D56" s="12">
        <v>395</v>
      </c>
      <c r="E56" s="12">
        <v>42506</v>
      </c>
      <c r="F56" s="12">
        <v>41315</v>
      </c>
      <c r="G56" s="12">
        <v>384882</v>
      </c>
      <c r="H56" s="13">
        <v>4.8</v>
      </c>
      <c r="I56" s="12">
        <v>271326</v>
      </c>
      <c r="J56" s="12">
        <v>113556</v>
      </c>
      <c r="K56" s="12">
        <v>4</v>
      </c>
      <c r="L56" s="12">
        <v>6.9</v>
      </c>
      <c r="M56" s="12">
        <v>691808</v>
      </c>
      <c r="N56" s="13">
        <v>5.9</v>
      </c>
      <c r="O56" s="12">
        <v>481555</v>
      </c>
      <c r="P56" s="12">
        <v>210253</v>
      </c>
      <c r="Q56" s="12">
        <v>3.4</v>
      </c>
      <c r="R56" s="12">
        <v>12.2</v>
      </c>
      <c r="S56" s="12">
        <v>1.8</v>
      </c>
    </row>
    <row r="57" spans="1:19" x14ac:dyDescent="0.3">
      <c r="A57" s="11" t="s">
        <v>23</v>
      </c>
      <c r="B57" s="11" t="s">
        <v>24</v>
      </c>
      <c r="C57" s="12">
        <v>329</v>
      </c>
      <c r="D57" s="12">
        <v>327</v>
      </c>
      <c r="E57" s="12">
        <v>36409</v>
      </c>
      <c r="F57" s="12">
        <v>36171</v>
      </c>
      <c r="G57" s="12">
        <v>304602</v>
      </c>
      <c r="H57" s="13">
        <v>-0.7</v>
      </c>
      <c r="I57" s="12">
        <v>202118</v>
      </c>
      <c r="J57" s="12">
        <v>102484</v>
      </c>
      <c r="K57" s="12">
        <v>-5</v>
      </c>
      <c r="L57" s="12">
        <v>9.1</v>
      </c>
      <c r="M57" s="12">
        <v>520578</v>
      </c>
      <c r="N57" s="13">
        <v>7.1</v>
      </c>
      <c r="O57" s="12">
        <v>331995</v>
      </c>
      <c r="P57" s="12">
        <v>188583</v>
      </c>
      <c r="Q57" s="12">
        <v>0.9</v>
      </c>
      <c r="R57" s="12">
        <v>20.2</v>
      </c>
      <c r="S57" s="12">
        <v>1.7</v>
      </c>
    </row>
    <row r="58" spans="1:19" x14ac:dyDescent="0.3">
      <c r="A58" s="11" t="s">
        <v>25</v>
      </c>
      <c r="B58" s="11" t="s">
        <v>26</v>
      </c>
      <c r="C58" s="12">
        <v>574</v>
      </c>
      <c r="D58" s="12">
        <v>563</v>
      </c>
      <c r="E58" s="12">
        <v>44602</v>
      </c>
      <c r="F58" s="12">
        <v>43871</v>
      </c>
      <c r="G58" s="12">
        <v>318427</v>
      </c>
      <c r="H58" s="13">
        <v>1.1000000000000001</v>
      </c>
      <c r="I58" s="12">
        <v>265151</v>
      </c>
      <c r="J58" s="12">
        <v>53276</v>
      </c>
      <c r="K58" s="12">
        <v>0.2</v>
      </c>
      <c r="L58" s="12">
        <v>5.6</v>
      </c>
      <c r="M58" s="12">
        <v>640425</v>
      </c>
      <c r="N58" s="13">
        <v>7.8</v>
      </c>
      <c r="O58" s="12">
        <v>530044</v>
      </c>
      <c r="P58" s="12">
        <v>110381</v>
      </c>
      <c r="Q58" s="12">
        <v>5.5</v>
      </c>
      <c r="R58" s="12">
        <v>20.8</v>
      </c>
      <c r="S58" s="12">
        <v>2</v>
      </c>
    </row>
    <row r="59" spans="1:19" s="22" customFormat="1" ht="13.2" x14ac:dyDescent="0.25">
      <c r="A59" s="19"/>
      <c r="B59" s="19" t="s">
        <v>80</v>
      </c>
      <c r="C59" s="20"/>
      <c r="D59" s="20"/>
      <c r="E59" s="20"/>
      <c r="F59" s="20"/>
      <c r="G59" s="20">
        <f>SUM(G54:G58)</f>
        <v>1180170</v>
      </c>
      <c r="H59" s="21"/>
      <c r="I59" s="20">
        <f>SUM(I54:I58)</f>
        <v>879268</v>
      </c>
      <c r="J59" s="20">
        <f>SUM(J54:J58)</f>
        <v>300902</v>
      </c>
      <c r="K59" s="21"/>
      <c r="L59" s="21"/>
      <c r="M59" s="20">
        <f>SUM(M54:M58)</f>
        <v>2211775</v>
      </c>
      <c r="N59" s="21"/>
      <c r="O59" s="20">
        <f>SUM(O54:O58)</f>
        <v>1631716</v>
      </c>
      <c r="P59" s="20">
        <f>SUM(P54:P58)</f>
        <v>580059</v>
      </c>
      <c r="Q59" s="21"/>
      <c r="R59" s="21"/>
      <c r="S59" s="20"/>
    </row>
    <row r="60" spans="1:19" s="23" customFormat="1" ht="13.2" x14ac:dyDescent="0.25">
      <c r="A60" s="24"/>
      <c r="B60" s="24" t="s">
        <v>73</v>
      </c>
      <c r="C60" s="25"/>
      <c r="D60" s="25"/>
      <c r="E60" s="25"/>
      <c r="F60" s="25"/>
      <c r="G60" s="25">
        <f>G59+G50+G41+G32+G23+G14</f>
        <v>6554155</v>
      </c>
      <c r="H60" s="25"/>
      <c r="I60" s="25">
        <f t="shared" ref="I60:J60" si="1">I59+I50+I41+I32+I23+I14</f>
        <v>4900707</v>
      </c>
      <c r="J60" s="25">
        <f t="shared" si="1"/>
        <v>1653448</v>
      </c>
      <c r="K60" s="25"/>
      <c r="L60" s="25"/>
      <c r="M60" s="25">
        <f>M59+M50+M41+M32+M23+M14</f>
        <v>12046348</v>
      </c>
      <c r="N60" s="25"/>
      <c r="O60" s="25">
        <f t="shared" ref="O60:P60" si="2">O59+O50+O41+O32+O23+O14</f>
        <v>8954482</v>
      </c>
      <c r="P60" s="25">
        <f t="shared" si="2"/>
        <v>3091866</v>
      </c>
      <c r="Q60" s="25"/>
      <c r="R60" s="25"/>
      <c r="S60" s="25"/>
    </row>
    <row r="61" spans="1:19" x14ac:dyDescent="0.3">
      <c r="A61" s="14"/>
      <c r="B61" s="14"/>
      <c r="C61" s="15"/>
      <c r="D61" s="15"/>
      <c r="E61" s="15"/>
      <c r="F61" s="15"/>
      <c r="G61" s="15"/>
      <c r="H61" s="16"/>
      <c r="I61" s="15"/>
      <c r="J61" s="15"/>
      <c r="K61" s="15"/>
      <c r="L61" s="15"/>
      <c r="M61" s="15"/>
      <c r="N61" s="16"/>
      <c r="O61" s="15"/>
      <c r="P61" s="15"/>
      <c r="Q61" s="15"/>
      <c r="R61" s="15"/>
      <c r="S61" s="15"/>
    </row>
    <row r="62" spans="1:19" x14ac:dyDescent="0.3">
      <c r="A62" s="89" t="s">
        <v>32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</row>
    <row r="63" spans="1:19" x14ac:dyDescent="0.3">
      <c r="A63" s="11" t="s">
        <v>17</v>
      </c>
      <c r="B63" s="11" t="s">
        <v>18</v>
      </c>
      <c r="C63" s="12">
        <v>80</v>
      </c>
      <c r="D63" s="12">
        <v>80</v>
      </c>
      <c r="E63" s="12">
        <v>5968</v>
      </c>
      <c r="F63" s="12">
        <v>5869</v>
      </c>
      <c r="G63" s="12">
        <v>33086</v>
      </c>
      <c r="H63" s="13">
        <v>13.9</v>
      </c>
      <c r="I63" s="12">
        <v>25534</v>
      </c>
      <c r="J63" s="12">
        <v>7552</v>
      </c>
      <c r="K63" s="12">
        <v>6.8</v>
      </c>
      <c r="L63" s="12">
        <v>47.1</v>
      </c>
      <c r="M63" s="12">
        <v>71779</v>
      </c>
      <c r="N63" s="13">
        <v>9</v>
      </c>
      <c r="O63" s="12">
        <v>57894</v>
      </c>
      <c r="P63" s="12">
        <v>13885</v>
      </c>
      <c r="Q63" s="12">
        <v>4</v>
      </c>
      <c r="R63" s="12">
        <v>36.299999999999997</v>
      </c>
      <c r="S63" s="12">
        <v>2.2000000000000002</v>
      </c>
    </row>
    <row r="64" spans="1:19" x14ac:dyDescent="0.3">
      <c r="A64" s="11" t="s">
        <v>19</v>
      </c>
      <c r="B64" s="11" t="s">
        <v>20</v>
      </c>
      <c r="C64" s="12">
        <v>253</v>
      </c>
      <c r="D64" s="12">
        <v>246</v>
      </c>
      <c r="E64" s="12">
        <v>19497</v>
      </c>
      <c r="F64" s="12">
        <v>19172</v>
      </c>
      <c r="G64" s="12">
        <v>136448</v>
      </c>
      <c r="H64" s="13">
        <v>10.9</v>
      </c>
      <c r="I64" s="12">
        <v>110360</v>
      </c>
      <c r="J64" s="12">
        <v>26088</v>
      </c>
      <c r="K64" s="12">
        <v>11.9</v>
      </c>
      <c r="L64" s="12">
        <v>7</v>
      </c>
      <c r="M64" s="12">
        <v>271275</v>
      </c>
      <c r="N64" s="13">
        <v>7</v>
      </c>
      <c r="O64" s="12">
        <v>216782</v>
      </c>
      <c r="P64" s="12">
        <v>54493</v>
      </c>
      <c r="Q64" s="12">
        <v>8.5</v>
      </c>
      <c r="R64" s="12">
        <v>1.5</v>
      </c>
      <c r="S64" s="12">
        <v>2</v>
      </c>
    </row>
    <row r="65" spans="1:19" x14ac:dyDescent="0.3">
      <c r="A65" s="11" t="s">
        <v>21</v>
      </c>
      <c r="B65" s="11" t="s">
        <v>22</v>
      </c>
      <c r="C65" s="12">
        <v>407</v>
      </c>
      <c r="D65" s="12">
        <v>394</v>
      </c>
      <c r="E65" s="12">
        <v>42474</v>
      </c>
      <c r="F65" s="12">
        <v>41268</v>
      </c>
      <c r="G65" s="12">
        <v>367803</v>
      </c>
      <c r="H65" s="13">
        <v>0.1</v>
      </c>
      <c r="I65" s="12">
        <v>248232</v>
      </c>
      <c r="J65" s="12">
        <v>119571</v>
      </c>
      <c r="K65" s="12">
        <v>-2.2000000000000002</v>
      </c>
      <c r="L65" s="12">
        <v>5.3</v>
      </c>
      <c r="M65" s="12">
        <v>677525</v>
      </c>
      <c r="N65" s="13">
        <v>0.1</v>
      </c>
      <c r="O65" s="12">
        <v>460411</v>
      </c>
      <c r="P65" s="12">
        <v>217114</v>
      </c>
      <c r="Q65" s="12">
        <v>-1.8</v>
      </c>
      <c r="R65" s="12">
        <v>4.3</v>
      </c>
      <c r="S65" s="12">
        <v>1.8</v>
      </c>
    </row>
    <row r="66" spans="1:19" x14ac:dyDescent="0.3">
      <c r="A66" s="11" t="s">
        <v>23</v>
      </c>
      <c r="B66" s="11" t="s">
        <v>24</v>
      </c>
      <c r="C66" s="12">
        <v>329</v>
      </c>
      <c r="D66" s="12">
        <v>326</v>
      </c>
      <c r="E66" s="12">
        <v>36377</v>
      </c>
      <c r="F66" s="12">
        <v>36135</v>
      </c>
      <c r="G66" s="12">
        <v>304842</v>
      </c>
      <c r="H66" s="13">
        <v>4.5999999999999996</v>
      </c>
      <c r="I66" s="12">
        <v>201830</v>
      </c>
      <c r="J66" s="12">
        <v>103012</v>
      </c>
      <c r="K66" s="12">
        <v>6.7</v>
      </c>
      <c r="L66" s="12">
        <v>0.7</v>
      </c>
      <c r="M66" s="12">
        <v>494606</v>
      </c>
      <c r="N66" s="13">
        <v>2.1</v>
      </c>
      <c r="O66" s="12">
        <v>316955</v>
      </c>
      <c r="P66" s="12">
        <v>177651</v>
      </c>
      <c r="Q66" s="12">
        <v>5.8</v>
      </c>
      <c r="R66" s="12">
        <v>-3.9</v>
      </c>
      <c r="S66" s="12">
        <v>1.6</v>
      </c>
    </row>
    <row r="67" spans="1:19" x14ac:dyDescent="0.3">
      <c r="A67" s="11" t="s">
        <v>25</v>
      </c>
      <c r="B67" s="11" t="s">
        <v>26</v>
      </c>
      <c r="C67" s="12">
        <v>575</v>
      </c>
      <c r="D67" s="12">
        <v>564</v>
      </c>
      <c r="E67" s="12">
        <v>44764</v>
      </c>
      <c r="F67" s="12">
        <v>44125</v>
      </c>
      <c r="G67" s="12">
        <v>311044</v>
      </c>
      <c r="H67" s="13">
        <v>10.199999999999999</v>
      </c>
      <c r="I67" s="12">
        <v>248967</v>
      </c>
      <c r="J67" s="12">
        <v>62077</v>
      </c>
      <c r="K67" s="12">
        <v>8.6</v>
      </c>
      <c r="L67" s="12">
        <v>17.399999999999999</v>
      </c>
      <c r="M67" s="12">
        <v>623084</v>
      </c>
      <c r="N67" s="13">
        <v>9.9</v>
      </c>
      <c r="O67" s="12">
        <v>505501</v>
      </c>
      <c r="P67" s="12">
        <v>117583</v>
      </c>
      <c r="Q67" s="12">
        <v>7.7</v>
      </c>
      <c r="R67" s="12">
        <v>20.8</v>
      </c>
      <c r="S67" s="12">
        <v>2</v>
      </c>
    </row>
    <row r="68" spans="1:19" s="22" customFormat="1" ht="13.2" x14ac:dyDescent="0.25">
      <c r="A68" s="19"/>
      <c r="B68" s="19" t="s">
        <v>80</v>
      </c>
      <c r="C68" s="20"/>
      <c r="D68" s="20"/>
      <c r="E68" s="20"/>
      <c r="F68" s="20"/>
      <c r="G68" s="20">
        <f>SUM(G63:G67)</f>
        <v>1153223</v>
      </c>
      <c r="H68" s="21"/>
      <c r="I68" s="20">
        <f>SUM(I63:I67)</f>
        <v>834923</v>
      </c>
      <c r="J68" s="20">
        <f>SUM(J63:J67)</f>
        <v>318300</v>
      </c>
      <c r="K68" s="21"/>
      <c r="L68" s="21"/>
      <c r="M68" s="20">
        <f>SUM(M63:M67)</f>
        <v>2138269</v>
      </c>
      <c r="N68" s="21"/>
      <c r="O68" s="20">
        <f>SUM(O63:O67)</f>
        <v>1557543</v>
      </c>
      <c r="P68" s="20">
        <f>SUM(P63:P67)</f>
        <v>580726</v>
      </c>
      <c r="Q68" s="21"/>
      <c r="R68" s="21"/>
      <c r="S68" s="20"/>
    </row>
    <row r="69" spans="1:19" s="23" customFormat="1" ht="13.2" x14ac:dyDescent="0.25">
      <c r="A69" s="24"/>
      <c r="B69" s="24" t="s">
        <v>74</v>
      </c>
      <c r="C69" s="25"/>
      <c r="D69" s="25"/>
      <c r="E69" s="25"/>
      <c r="F69" s="25"/>
      <c r="G69" s="25">
        <f>G68+G59+G50+G41+G32+G23+G14</f>
        <v>7707378</v>
      </c>
      <c r="H69" s="25"/>
      <c r="I69" s="25">
        <f t="shared" ref="I69:J69" si="3">I68+I59+I50+I41+I32+I23+I14</f>
        <v>5735630</v>
      </c>
      <c r="J69" s="25">
        <f t="shared" si="3"/>
        <v>1971748</v>
      </c>
      <c r="K69" s="25"/>
      <c r="L69" s="25"/>
      <c r="M69" s="25">
        <f>M68+M59+M50+M41+M32+M23+M14</f>
        <v>14184617</v>
      </c>
      <c r="N69" s="25"/>
      <c r="O69" s="25">
        <f t="shared" ref="O69:P69" si="4">O68+O59+O50+O41+O32+O23+O14</f>
        <v>10512025</v>
      </c>
      <c r="P69" s="25">
        <f t="shared" si="4"/>
        <v>3672592</v>
      </c>
      <c r="Q69" s="25"/>
      <c r="R69" s="25"/>
      <c r="S69" s="25"/>
    </row>
    <row r="70" spans="1:19" x14ac:dyDescent="0.3">
      <c r="A70" s="11"/>
      <c r="B70" s="11"/>
      <c r="C70" s="12"/>
      <c r="D70" s="12"/>
      <c r="E70" s="12"/>
      <c r="F70" s="12"/>
      <c r="G70" s="12"/>
      <c r="H70" s="13"/>
      <c r="I70" s="12"/>
      <c r="J70" s="12"/>
      <c r="K70" s="12"/>
      <c r="L70" s="12"/>
      <c r="M70" s="12"/>
      <c r="N70" s="13"/>
      <c r="O70" s="12"/>
      <c r="P70" s="12"/>
      <c r="Q70" s="12"/>
      <c r="R70" s="12"/>
      <c r="S70" s="12"/>
    </row>
    <row r="71" spans="1:19" x14ac:dyDescent="0.3">
      <c r="A71" s="89" t="s">
        <v>33</v>
      </c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</row>
    <row r="72" spans="1:19" x14ac:dyDescent="0.3">
      <c r="A72" s="11" t="s">
        <v>17</v>
      </c>
      <c r="B72" s="11" t="s">
        <v>18</v>
      </c>
      <c r="C72" s="12">
        <v>80</v>
      </c>
      <c r="D72" s="12">
        <v>79</v>
      </c>
      <c r="E72" s="12">
        <v>5969</v>
      </c>
      <c r="F72" s="12">
        <v>5750</v>
      </c>
      <c r="G72" s="12">
        <v>30772</v>
      </c>
      <c r="H72" s="13">
        <v>3.9</v>
      </c>
      <c r="I72" s="12">
        <v>26026</v>
      </c>
      <c r="J72" s="12">
        <v>4746</v>
      </c>
      <c r="K72" s="12">
        <v>4.2</v>
      </c>
      <c r="L72" s="12">
        <v>2.6</v>
      </c>
      <c r="M72" s="12">
        <v>65477</v>
      </c>
      <c r="N72" s="13">
        <v>2.2999999999999998</v>
      </c>
      <c r="O72" s="12">
        <v>55886</v>
      </c>
      <c r="P72" s="12">
        <v>9591</v>
      </c>
      <c r="Q72" s="12">
        <v>2</v>
      </c>
      <c r="R72" s="12">
        <v>3.8</v>
      </c>
      <c r="S72" s="12">
        <v>2.1</v>
      </c>
    </row>
    <row r="73" spans="1:19" x14ac:dyDescent="0.3">
      <c r="A73" s="11" t="s">
        <v>19</v>
      </c>
      <c r="B73" s="11" t="s">
        <v>20</v>
      </c>
      <c r="C73" s="12">
        <v>254</v>
      </c>
      <c r="D73" s="12">
        <v>247</v>
      </c>
      <c r="E73" s="12">
        <v>19522</v>
      </c>
      <c r="F73" s="12">
        <v>19208</v>
      </c>
      <c r="G73" s="12">
        <v>140958</v>
      </c>
      <c r="H73" s="13">
        <v>14.3</v>
      </c>
      <c r="I73" s="12">
        <v>113813</v>
      </c>
      <c r="J73" s="12">
        <v>27145</v>
      </c>
      <c r="K73" s="12">
        <v>16.600000000000001</v>
      </c>
      <c r="L73" s="12">
        <v>5.7</v>
      </c>
      <c r="M73" s="12">
        <v>283521</v>
      </c>
      <c r="N73" s="13">
        <v>11.7</v>
      </c>
      <c r="O73" s="12">
        <v>222241</v>
      </c>
      <c r="P73" s="12">
        <v>61280</v>
      </c>
      <c r="Q73" s="12">
        <v>13.2</v>
      </c>
      <c r="R73" s="12">
        <v>6.4</v>
      </c>
      <c r="S73" s="12">
        <v>2</v>
      </c>
    </row>
    <row r="74" spans="1:19" x14ac:dyDescent="0.3">
      <c r="A74" s="11" t="s">
        <v>21</v>
      </c>
      <c r="B74" s="11" t="s">
        <v>22</v>
      </c>
      <c r="C74" s="12">
        <v>406</v>
      </c>
      <c r="D74" s="12">
        <v>393</v>
      </c>
      <c r="E74" s="12">
        <v>42410</v>
      </c>
      <c r="F74" s="12">
        <v>41261</v>
      </c>
      <c r="G74" s="12">
        <v>367411</v>
      </c>
      <c r="H74" s="13">
        <v>2.5</v>
      </c>
      <c r="I74" s="12">
        <v>238184</v>
      </c>
      <c r="J74" s="12">
        <v>129227</v>
      </c>
      <c r="K74" s="12">
        <v>0.8</v>
      </c>
      <c r="L74" s="12">
        <v>5.6</v>
      </c>
      <c r="M74" s="12">
        <v>701211</v>
      </c>
      <c r="N74" s="13">
        <v>0.5</v>
      </c>
      <c r="O74" s="12">
        <v>460751</v>
      </c>
      <c r="P74" s="12">
        <v>240460</v>
      </c>
      <c r="Q74" s="12">
        <v>-1.2</v>
      </c>
      <c r="R74" s="12">
        <v>3.8</v>
      </c>
      <c r="S74" s="12">
        <v>1.9</v>
      </c>
    </row>
    <row r="75" spans="1:19" x14ac:dyDescent="0.3">
      <c r="A75" s="11" t="s">
        <v>23</v>
      </c>
      <c r="B75" s="11" t="s">
        <v>24</v>
      </c>
      <c r="C75" s="12">
        <v>329</v>
      </c>
      <c r="D75" s="12">
        <v>326</v>
      </c>
      <c r="E75" s="12">
        <v>36376</v>
      </c>
      <c r="F75" s="12">
        <v>36036</v>
      </c>
      <c r="G75" s="12">
        <v>277653</v>
      </c>
      <c r="H75" s="13">
        <v>-5.0999999999999996</v>
      </c>
      <c r="I75" s="12">
        <v>183032</v>
      </c>
      <c r="J75" s="12">
        <v>94621</v>
      </c>
      <c r="K75" s="12">
        <v>-0.9</v>
      </c>
      <c r="L75" s="12">
        <v>-12.3</v>
      </c>
      <c r="M75" s="12">
        <v>482219</v>
      </c>
      <c r="N75" s="13">
        <v>-7.1</v>
      </c>
      <c r="O75" s="12">
        <v>302237</v>
      </c>
      <c r="P75" s="12">
        <v>179982</v>
      </c>
      <c r="Q75" s="12">
        <v>-3</v>
      </c>
      <c r="R75" s="12">
        <v>-13.1</v>
      </c>
      <c r="S75" s="12">
        <v>1.7</v>
      </c>
    </row>
    <row r="76" spans="1:19" x14ac:dyDescent="0.3">
      <c r="A76" s="11" t="s">
        <v>25</v>
      </c>
      <c r="B76" s="11" t="s">
        <v>26</v>
      </c>
      <c r="C76" s="12">
        <v>575</v>
      </c>
      <c r="D76" s="12">
        <v>566</v>
      </c>
      <c r="E76" s="12">
        <v>44838</v>
      </c>
      <c r="F76" s="12">
        <v>44231</v>
      </c>
      <c r="G76" s="12">
        <v>300790</v>
      </c>
      <c r="H76" s="13">
        <v>5</v>
      </c>
      <c r="I76" s="12">
        <v>245784</v>
      </c>
      <c r="J76" s="12">
        <v>55006</v>
      </c>
      <c r="K76" s="12">
        <v>6.4</v>
      </c>
      <c r="L76" s="12">
        <v>-0.8</v>
      </c>
      <c r="M76" s="12">
        <v>593333</v>
      </c>
      <c r="N76" s="13">
        <v>4.8</v>
      </c>
      <c r="O76" s="12">
        <v>492065</v>
      </c>
      <c r="P76" s="12">
        <v>101268</v>
      </c>
      <c r="Q76" s="12">
        <v>5.9</v>
      </c>
      <c r="R76" s="12">
        <v>-0.1</v>
      </c>
      <c r="S76" s="12">
        <v>2</v>
      </c>
    </row>
    <row r="77" spans="1:19" s="22" customFormat="1" ht="13.2" x14ac:dyDescent="0.25">
      <c r="A77" s="19"/>
      <c r="B77" s="19" t="s">
        <v>80</v>
      </c>
      <c r="C77" s="20"/>
      <c r="D77" s="20"/>
      <c r="E77" s="20"/>
      <c r="F77" s="20"/>
      <c r="G77" s="20">
        <f>SUM(G72:G76)</f>
        <v>1117584</v>
      </c>
      <c r="H77" s="21"/>
      <c r="I77" s="20">
        <f>SUM(I72:I76)</f>
        <v>806839</v>
      </c>
      <c r="J77" s="20">
        <f>SUM(J72:J76)</f>
        <v>310745</v>
      </c>
      <c r="K77" s="21"/>
      <c r="L77" s="21"/>
      <c r="M77" s="20">
        <f>SUM(M72:M76)</f>
        <v>2125761</v>
      </c>
      <c r="N77" s="21"/>
      <c r="O77" s="20">
        <f>SUM(O72:O76)</f>
        <v>1533180</v>
      </c>
      <c r="P77" s="20">
        <f>SUM(P72:P76)</f>
        <v>592581</v>
      </c>
      <c r="Q77" s="21"/>
      <c r="R77" s="21"/>
      <c r="S77" s="20"/>
    </row>
    <row r="78" spans="1:19" s="23" customFormat="1" ht="13.2" x14ac:dyDescent="0.25">
      <c r="A78" s="24"/>
      <c r="B78" s="24" t="s">
        <v>75</v>
      </c>
      <c r="C78" s="25"/>
      <c r="D78" s="25"/>
      <c r="E78" s="25"/>
      <c r="F78" s="25"/>
      <c r="G78" s="25">
        <f>G77+G68+G59+G50+G41+G32+G23+G14</f>
        <v>8824962</v>
      </c>
      <c r="H78" s="25"/>
      <c r="I78" s="25">
        <f t="shared" ref="I78:J78" si="5">I77+I68+I59+I50+I41+I32+I23+I14</f>
        <v>6542469</v>
      </c>
      <c r="J78" s="25">
        <f t="shared" si="5"/>
        <v>2282493</v>
      </c>
      <c r="K78" s="25"/>
      <c r="L78" s="25"/>
      <c r="M78" s="25">
        <f>M77+M68+M59+M50+M41+M32+M23+M14</f>
        <v>16310378</v>
      </c>
      <c r="N78" s="25"/>
      <c r="O78" s="25">
        <f t="shared" ref="O78" si="6">O77+O68+O59+O50+O41+O32+O23+O14</f>
        <v>12045205</v>
      </c>
      <c r="P78" s="25">
        <f>P77+P68+P59+P50+P41+P32+P23+P14</f>
        <v>4265173</v>
      </c>
      <c r="Q78" s="25"/>
      <c r="R78" s="25"/>
      <c r="S78" s="25"/>
    </row>
    <row r="79" spans="1:19" x14ac:dyDescent="0.3">
      <c r="A79" s="14"/>
      <c r="B79" s="14"/>
      <c r="C79" s="15"/>
      <c r="D79" s="15"/>
      <c r="E79" s="15"/>
      <c r="F79" s="15"/>
      <c r="G79" s="15"/>
      <c r="H79" s="16"/>
      <c r="I79" s="15"/>
      <c r="J79" s="15"/>
      <c r="K79" s="15"/>
      <c r="L79" s="15"/>
      <c r="M79" s="15"/>
      <c r="N79" s="16"/>
      <c r="O79" s="15"/>
      <c r="P79" s="15"/>
      <c r="Q79" s="15"/>
      <c r="R79" s="15"/>
      <c r="S79" s="15"/>
    </row>
    <row r="80" spans="1:19" x14ac:dyDescent="0.3">
      <c r="A80" s="89" t="s">
        <v>34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</row>
    <row r="81" spans="1:19" x14ac:dyDescent="0.3">
      <c r="A81" s="11" t="s">
        <v>17</v>
      </c>
      <c r="B81" s="11" t="s">
        <v>18</v>
      </c>
      <c r="C81" s="12">
        <v>80</v>
      </c>
      <c r="D81" s="12">
        <v>80</v>
      </c>
      <c r="E81" s="12">
        <v>5944</v>
      </c>
      <c r="F81" s="12">
        <v>5922</v>
      </c>
      <c r="G81" s="12">
        <v>37646</v>
      </c>
      <c r="H81" s="13">
        <v>3.6</v>
      </c>
      <c r="I81" s="12">
        <v>32032</v>
      </c>
      <c r="J81" s="12">
        <v>5614</v>
      </c>
      <c r="K81" s="12">
        <v>2.1</v>
      </c>
      <c r="L81" s="12">
        <v>12.6</v>
      </c>
      <c r="M81" s="12">
        <v>78339</v>
      </c>
      <c r="N81" s="13">
        <v>5.9</v>
      </c>
      <c r="O81" s="12">
        <v>68232</v>
      </c>
      <c r="P81" s="12">
        <v>10107</v>
      </c>
      <c r="Q81" s="12">
        <v>4.0999999999999996</v>
      </c>
      <c r="R81" s="12">
        <v>20.2</v>
      </c>
      <c r="S81" s="12">
        <v>2.1</v>
      </c>
    </row>
    <row r="82" spans="1:19" x14ac:dyDescent="0.3">
      <c r="A82" s="11" t="s">
        <v>19</v>
      </c>
      <c r="B82" s="11" t="s">
        <v>20</v>
      </c>
      <c r="C82" s="12">
        <v>253</v>
      </c>
      <c r="D82" s="12">
        <v>247</v>
      </c>
      <c r="E82" s="12">
        <v>19514</v>
      </c>
      <c r="F82" s="12">
        <v>18666</v>
      </c>
      <c r="G82" s="12">
        <v>157515</v>
      </c>
      <c r="H82" s="13">
        <v>5.5</v>
      </c>
      <c r="I82" s="12">
        <v>133489</v>
      </c>
      <c r="J82" s="12">
        <v>24026</v>
      </c>
      <c r="K82" s="12">
        <v>5.7</v>
      </c>
      <c r="L82" s="12">
        <v>4.2</v>
      </c>
      <c r="M82" s="12">
        <v>307946</v>
      </c>
      <c r="N82" s="13">
        <v>7.3</v>
      </c>
      <c r="O82" s="12">
        <v>256596</v>
      </c>
      <c r="P82" s="12">
        <v>51350</v>
      </c>
      <c r="Q82" s="12">
        <v>7.3</v>
      </c>
      <c r="R82" s="12">
        <v>6.8</v>
      </c>
      <c r="S82" s="12">
        <v>2</v>
      </c>
    </row>
    <row r="83" spans="1:19" x14ac:dyDescent="0.3">
      <c r="A83" s="11" t="s">
        <v>21</v>
      </c>
      <c r="B83" s="11" t="s">
        <v>22</v>
      </c>
      <c r="C83" s="12">
        <v>403</v>
      </c>
      <c r="D83" s="12">
        <v>390</v>
      </c>
      <c r="E83" s="12">
        <v>42316</v>
      </c>
      <c r="F83" s="12">
        <v>41190</v>
      </c>
      <c r="G83" s="12">
        <v>365452</v>
      </c>
      <c r="H83" s="13">
        <v>-1.9</v>
      </c>
      <c r="I83" s="12">
        <v>248678</v>
      </c>
      <c r="J83" s="12">
        <v>116774</v>
      </c>
      <c r="K83" s="12">
        <v>-1.2</v>
      </c>
      <c r="L83" s="12">
        <v>-3.4</v>
      </c>
      <c r="M83" s="12">
        <v>672597</v>
      </c>
      <c r="N83" s="13">
        <v>-2.1</v>
      </c>
      <c r="O83" s="12">
        <v>446118</v>
      </c>
      <c r="P83" s="12">
        <v>226479</v>
      </c>
      <c r="Q83" s="12">
        <v>-2.1</v>
      </c>
      <c r="R83" s="12">
        <v>-2.1</v>
      </c>
      <c r="S83" s="12">
        <v>1.8</v>
      </c>
    </row>
    <row r="84" spans="1:19" x14ac:dyDescent="0.3">
      <c r="A84" s="11" t="s">
        <v>23</v>
      </c>
      <c r="B84" s="11" t="s">
        <v>24</v>
      </c>
      <c r="C84" s="12">
        <v>328</v>
      </c>
      <c r="D84" s="12">
        <v>323</v>
      </c>
      <c r="E84" s="12">
        <v>36008</v>
      </c>
      <c r="F84" s="12">
        <v>35297</v>
      </c>
      <c r="G84" s="12">
        <v>321044</v>
      </c>
      <c r="H84" s="13">
        <v>-5</v>
      </c>
      <c r="I84" s="12">
        <v>222684</v>
      </c>
      <c r="J84" s="12">
        <v>98360</v>
      </c>
      <c r="K84" s="12">
        <v>-3.3</v>
      </c>
      <c r="L84" s="12">
        <v>-8.6</v>
      </c>
      <c r="M84" s="12">
        <v>532126</v>
      </c>
      <c r="N84" s="13">
        <v>-1.6</v>
      </c>
      <c r="O84" s="12">
        <v>359867</v>
      </c>
      <c r="P84" s="12">
        <v>172259</v>
      </c>
      <c r="Q84" s="12">
        <v>0.1</v>
      </c>
      <c r="R84" s="12">
        <v>-5.2</v>
      </c>
      <c r="S84" s="12">
        <v>1.7</v>
      </c>
    </row>
    <row r="85" spans="1:19" x14ac:dyDescent="0.3">
      <c r="A85" s="11" t="s">
        <v>25</v>
      </c>
      <c r="B85" s="11" t="s">
        <v>26</v>
      </c>
      <c r="C85" s="12">
        <v>575</v>
      </c>
      <c r="D85" s="12">
        <v>565</v>
      </c>
      <c r="E85" s="12">
        <v>45104</v>
      </c>
      <c r="F85" s="12">
        <v>44498</v>
      </c>
      <c r="G85" s="12">
        <v>337984</v>
      </c>
      <c r="H85" s="13">
        <v>-0.9</v>
      </c>
      <c r="I85" s="12">
        <v>284909</v>
      </c>
      <c r="J85" s="12">
        <v>53075</v>
      </c>
      <c r="K85" s="12">
        <v>-1.3</v>
      </c>
      <c r="L85" s="12">
        <v>1.3</v>
      </c>
      <c r="M85" s="12">
        <v>647742</v>
      </c>
      <c r="N85" s="13">
        <v>-2.2000000000000002</v>
      </c>
      <c r="O85" s="12">
        <v>547423</v>
      </c>
      <c r="P85" s="12">
        <v>100319</v>
      </c>
      <c r="Q85" s="12">
        <v>-2</v>
      </c>
      <c r="R85" s="12">
        <v>-3.3</v>
      </c>
      <c r="S85" s="12">
        <v>1.9</v>
      </c>
    </row>
    <row r="86" spans="1:19" s="22" customFormat="1" ht="13.2" x14ac:dyDescent="0.25">
      <c r="A86" s="19"/>
      <c r="B86" s="19" t="s">
        <v>80</v>
      </c>
      <c r="C86" s="20"/>
      <c r="D86" s="20"/>
      <c r="E86" s="20"/>
      <c r="F86" s="20"/>
      <c r="G86" s="20">
        <f>SUM(G81:G85)</f>
        <v>1219641</v>
      </c>
      <c r="H86" s="21"/>
      <c r="I86" s="20">
        <f>SUM(I81:I85)</f>
        <v>921792</v>
      </c>
      <c r="J86" s="20">
        <f>SUM(J81:J85)</f>
        <v>297849</v>
      </c>
      <c r="K86" s="21"/>
      <c r="L86" s="21"/>
      <c r="M86" s="20">
        <f>SUM(M81:M85)</f>
        <v>2238750</v>
      </c>
      <c r="N86" s="21"/>
      <c r="O86" s="20">
        <f>SUM(O81:O85)</f>
        <v>1678236</v>
      </c>
      <c r="P86" s="20">
        <f>SUM(P81:P85)</f>
        <v>560514</v>
      </c>
      <c r="Q86" s="21"/>
      <c r="R86" s="21"/>
      <c r="S86" s="20"/>
    </row>
    <row r="87" spans="1:19" s="23" customFormat="1" ht="13.2" x14ac:dyDescent="0.25">
      <c r="A87" s="24"/>
      <c r="B87" s="24" t="s">
        <v>76</v>
      </c>
      <c r="C87" s="25"/>
      <c r="D87" s="25"/>
      <c r="E87" s="25"/>
      <c r="F87" s="25"/>
      <c r="G87" s="25">
        <f>G86+G77+G68+G59+G50+G41+G32+G23+G14</f>
        <v>10044603</v>
      </c>
      <c r="H87" s="25"/>
      <c r="I87" s="25">
        <f t="shared" ref="I87:J87" si="7">I86+I77+I68+I59+I50+I41+I32+I23+I14</f>
        <v>7464261</v>
      </c>
      <c r="J87" s="25">
        <f t="shared" si="7"/>
        <v>2580342</v>
      </c>
      <c r="K87" s="25"/>
      <c r="L87" s="25"/>
      <c r="M87" s="25">
        <f>M86+M77+M68+M59+M50+M41+M32+M23+M14</f>
        <v>18549128</v>
      </c>
      <c r="N87" s="25"/>
      <c r="O87" s="25">
        <f>O86+O77+O68+O59+O50+O41+O32+O23+O14</f>
        <v>13723441</v>
      </c>
      <c r="P87" s="25">
        <f>P86+P77+P68+P59+P50+P41+P32+P23+P14</f>
        <v>4825687</v>
      </c>
      <c r="Q87" s="25"/>
      <c r="R87" s="25"/>
      <c r="S87" s="25"/>
    </row>
    <row r="88" spans="1:19" s="10" customFormat="1" x14ac:dyDescent="0.3">
      <c r="A88" s="11"/>
      <c r="B88" s="11"/>
      <c r="C88" s="12"/>
      <c r="D88" s="12"/>
      <c r="E88" s="12"/>
      <c r="F88" s="12"/>
      <c r="G88" s="12"/>
      <c r="H88" s="13"/>
      <c r="I88" s="12"/>
      <c r="J88" s="12"/>
      <c r="K88" s="12"/>
      <c r="L88" s="12"/>
      <c r="M88" s="12"/>
      <c r="N88" s="13"/>
      <c r="O88" s="12"/>
      <c r="P88" s="12"/>
      <c r="Q88" s="12"/>
      <c r="R88" s="12"/>
      <c r="S88" s="12"/>
    </row>
    <row r="89" spans="1:19" x14ac:dyDescent="0.3">
      <c r="A89" s="89" t="s">
        <v>35</v>
      </c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</row>
    <row r="90" spans="1:19" x14ac:dyDescent="0.3">
      <c r="A90" s="3" t="s">
        <v>17</v>
      </c>
      <c r="B90" s="5" t="s">
        <v>18</v>
      </c>
      <c r="C90" s="2">
        <v>80</v>
      </c>
      <c r="D90" s="2">
        <v>79</v>
      </c>
      <c r="E90" s="2">
        <v>5939</v>
      </c>
      <c r="F90" s="2">
        <v>5911</v>
      </c>
      <c r="G90" s="2">
        <v>39589</v>
      </c>
      <c r="H90" s="2">
        <v>16.600000000000001</v>
      </c>
      <c r="I90" s="2">
        <v>31800</v>
      </c>
      <c r="J90" s="2">
        <v>7789</v>
      </c>
      <c r="K90" s="2">
        <v>10.7</v>
      </c>
      <c r="L90" s="2">
        <v>49.3</v>
      </c>
      <c r="M90" s="2">
        <v>88549</v>
      </c>
      <c r="N90" s="2">
        <v>13.4</v>
      </c>
      <c r="O90" s="2">
        <v>71862</v>
      </c>
      <c r="P90" s="2">
        <v>16687</v>
      </c>
      <c r="Q90" s="2">
        <v>4.2</v>
      </c>
      <c r="R90" s="2">
        <v>82.3</v>
      </c>
      <c r="S90" s="2">
        <v>2.2000000000000002</v>
      </c>
    </row>
    <row r="91" spans="1:19" x14ac:dyDescent="0.3">
      <c r="A91" s="3" t="s">
        <v>19</v>
      </c>
      <c r="B91" s="5" t="s">
        <v>20</v>
      </c>
      <c r="C91" s="2">
        <v>253</v>
      </c>
      <c r="D91" s="2">
        <v>245</v>
      </c>
      <c r="E91" s="2">
        <v>19520</v>
      </c>
      <c r="F91" s="2">
        <v>18604</v>
      </c>
      <c r="G91" s="2">
        <v>147175</v>
      </c>
      <c r="H91" s="2">
        <v>11</v>
      </c>
      <c r="I91" s="2">
        <v>119319</v>
      </c>
      <c r="J91" s="2">
        <v>27856</v>
      </c>
      <c r="K91" s="2">
        <v>6.9</v>
      </c>
      <c r="L91" s="2">
        <v>32.6</v>
      </c>
      <c r="M91" s="2">
        <v>302791</v>
      </c>
      <c r="N91" s="2">
        <v>14.2</v>
      </c>
      <c r="O91" s="2">
        <v>239815</v>
      </c>
      <c r="P91" s="2">
        <v>62976</v>
      </c>
      <c r="Q91" s="2">
        <v>8.5</v>
      </c>
      <c r="R91" s="2">
        <v>42.6</v>
      </c>
      <c r="S91" s="2">
        <v>2.1</v>
      </c>
    </row>
    <row r="92" spans="1:19" x14ac:dyDescent="0.3">
      <c r="A92" s="3" t="s">
        <v>21</v>
      </c>
      <c r="B92" s="5" t="s">
        <v>22</v>
      </c>
      <c r="C92" s="2">
        <v>404</v>
      </c>
      <c r="D92" s="2">
        <v>392</v>
      </c>
      <c r="E92" s="2">
        <v>42428</v>
      </c>
      <c r="F92" s="2">
        <v>41538</v>
      </c>
      <c r="G92" s="2">
        <v>379667</v>
      </c>
      <c r="H92" s="2">
        <v>0.8</v>
      </c>
      <c r="I92" s="2">
        <v>248670</v>
      </c>
      <c r="J92" s="2">
        <v>130997</v>
      </c>
      <c r="K92" s="2">
        <v>-6.8</v>
      </c>
      <c r="L92" s="2">
        <v>19.399999999999999</v>
      </c>
      <c r="M92" s="2">
        <v>725075</v>
      </c>
      <c r="N92" s="2">
        <v>4.9000000000000004</v>
      </c>
      <c r="O92" s="2">
        <v>460378</v>
      </c>
      <c r="P92" s="2">
        <v>264697</v>
      </c>
      <c r="Q92" s="2">
        <v>-4.9000000000000004</v>
      </c>
      <c r="R92" s="2">
        <v>27.5</v>
      </c>
      <c r="S92" s="2">
        <v>1.9</v>
      </c>
    </row>
    <row r="93" spans="1:19" x14ac:dyDescent="0.3">
      <c r="A93" s="3" t="s">
        <v>23</v>
      </c>
      <c r="B93" s="5" t="s">
        <v>24</v>
      </c>
      <c r="C93" s="2">
        <v>326</v>
      </c>
      <c r="D93" s="2">
        <v>321</v>
      </c>
      <c r="E93" s="2">
        <v>35962</v>
      </c>
      <c r="F93" s="2">
        <v>35323</v>
      </c>
      <c r="G93" s="2">
        <v>306289</v>
      </c>
      <c r="H93" s="2">
        <v>-3.4</v>
      </c>
      <c r="I93" s="2">
        <v>185739</v>
      </c>
      <c r="J93" s="2">
        <v>120550</v>
      </c>
      <c r="K93" s="2">
        <v>-6.8</v>
      </c>
      <c r="L93" s="2">
        <v>2.5</v>
      </c>
      <c r="M93" s="2">
        <v>559391</v>
      </c>
      <c r="N93" s="2">
        <v>5.2</v>
      </c>
      <c r="O93" s="2">
        <v>314354</v>
      </c>
      <c r="P93" s="2">
        <v>245037</v>
      </c>
      <c r="Q93" s="2">
        <v>-0.3</v>
      </c>
      <c r="R93" s="2">
        <v>13.1</v>
      </c>
      <c r="S93" s="2">
        <v>1.8</v>
      </c>
    </row>
    <row r="94" spans="1:19" x14ac:dyDescent="0.3">
      <c r="A94" s="3" t="s">
        <v>25</v>
      </c>
      <c r="B94" s="5" t="s">
        <v>26</v>
      </c>
      <c r="C94" s="2">
        <v>574</v>
      </c>
      <c r="D94" s="2">
        <v>566</v>
      </c>
      <c r="E94" s="2">
        <v>45069</v>
      </c>
      <c r="F94" s="2">
        <v>44506</v>
      </c>
      <c r="G94" s="2">
        <v>348665</v>
      </c>
      <c r="H94" s="2">
        <v>5.6</v>
      </c>
      <c r="I94" s="2">
        <v>285878</v>
      </c>
      <c r="J94" s="2">
        <v>62787</v>
      </c>
      <c r="K94" s="2">
        <v>4.5</v>
      </c>
      <c r="L94" s="2">
        <v>10.8</v>
      </c>
      <c r="M94" s="2">
        <v>699149</v>
      </c>
      <c r="N94" s="2">
        <v>8</v>
      </c>
      <c r="O94" s="2">
        <v>566176</v>
      </c>
      <c r="P94" s="2">
        <v>132973</v>
      </c>
      <c r="Q94" s="2">
        <v>5.6</v>
      </c>
      <c r="R94" s="2">
        <v>19.600000000000001</v>
      </c>
      <c r="S94" s="2">
        <v>2</v>
      </c>
    </row>
    <row r="95" spans="1:19" s="22" customFormat="1" ht="13.2" x14ac:dyDescent="0.25">
      <c r="A95" s="19"/>
      <c r="B95" s="19" t="s">
        <v>80</v>
      </c>
      <c r="C95" s="20"/>
      <c r="D95" s="20"/>
      <c r="E95" s="20"/>
      <c r="F95" s="20"/>
      <c r="G95" s="20">
        <f>SUM(G90:G94)</f>
        <v>1221385</v>
      </c>
      <c r="H95" s="21"/>
      <c r="I95" s="20">
        <f>SUM(I90:I94)</f>
        <v>871406</v>
      </c>
      <c r="J95" s="20">
        <f>SUM(J90:J94)</f>
        <v>349979</v>
      </c>
      <c r="K95" s="21"/>
      <c r="L95" s="21"/>
      <c r="M95" s="20">
        <f>SUM(M90:M94)</f>
        <v>2374955</v>
      </c>
      <c r="N95" s="21"/>
      <c r="O95" s="20">
        <f>SUM(O90:O94)</f>
        <v>1652585</v>
      </c>
      <c r="P95" s="20">
        <f>SUM(P90:P94)</f>
        <v>722370</v>
      </c>
      <c r="Q95" s="21"/>
      <c r="R95" s="21"/>
      <c r="S95" s="20"/>
    </row>
    <row r="96" spans="1:19" s="23" customFormat="1" ht="13.2" x14ac:dyDescent="0.25">
      <c r="A96" s="24"/>
      <c r="B96" s="24" t="s">
        <v>77</v>
      </c>
      <c r="C96" s="25"/>
      <c r="D96" s="25"/>
      <c r="E96" s="25"/>
      <c r="F96" s="25"/>
      <c r="G96" s="25">
        <f>G95+G86+G77+G68+G59+G50+G41+G32+G23+G14</f>
        <v>11265988</v>
      </c>
      <c r="H96" s="25"/>
      <c r="I96" s="25">
        <f t="shared" ref="I96:J96" si="8">I95+I86+I77+I68+I59+I50+I41+I32+I23+I14</f>
        <v>8335667</v>
      </c>
      <c r="J96" s="25">
        <f t="shared" si="8"/>
        <v>2930321</v>
      </c>
      <c r="K96" s="25"/>
      <c r="L96" s="25"/>
      <c r="M96" s="25">
        <f>M95+M86+M77+M68+M59+M50+M41+M32+M23+M14</f>
        <v>20924083</v>
      </c>
      <c r="N96" s="25"/>
      <c r="O96" s="25">
        <f t="shared" ref="O96" si="9">O95+O86+O77+O68+O59+O50+O41+O32+O23+O14</f>
        <v>15376026</v>
      </c>
      <c r="P96" s="25">
        <f>P95+P86+P77+P68+P59+P50+P41+P32+P23+P14</f>
        <v>5548057</v>
      </c>
      <c r="Q96" s="25"/>
      <c r="R96" s="25"/>
      <c r="S96" s="25"/>
    </row>
    <row r="97" spans="1:19" s="10" customFormat="1" x14ac:dyDescent="0.3">
      <c r="A97" s="11"/>
      <c r="B97" s="9"/>
      <c r="C97" s="12"/>
      <c r="D97" s="12"/>
      <c r="E97" s="12"/>
      <c r="F97" s="12"/>
      <c r="G97" s="12"/>
      <c r="H97" s="13"/>
      <c r="I97" s="12"/>
      <c r="J97" s="12"/>
      <c r="K97" s="12"/>
      <c r="L97" s="12"/>
      <c r="M97" s="12"/>
      <c r="N97" s="18"/>
      <c r="O97" s="12"/>
      <c r="P97" s="12"/>
      <c r="Q97" s="12"/>
      <c r="R97" s="12"/>
      <c r="S97" s="12"/>
    </row>
    <row r="98" spans="1:19" x14ac:dyDescent="0.3">
      <c r="A98" s="89" t="s">
        <v>36</v>
      </c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</row>
    <row r="99" spans="1:19" x14ac:dyDescent="0.3">
      <c r="A99" s="3" t="s">
        <v>17</v>
      </c>
      <c r="B99" s="5" t="s">
        <v>18</v>
      </c>
      <c r="C99" s="2">
        <v>80</v>
      </c>
      <c r="D99" s="2">
        <v>79</v>
      </c>
      <c r="E99" s="2">
        <v>5940</v>
      </c>
      <c r="F99" s="2">
        <v>5906</v>
      </c>
      <c r="G99" s="2">
        <v>37875</v>
      </c>
      <c r="H99" s="2">
        <v>10.1</v>
      </c>
      <c r="I99" s="2">
        <v>31992</v>
      </c>
      <c r="J99" s="2">
        <v>5883</v>
      </c>
      <c r="K99" s="2">
        <v>11.6</v>
      </c>
      <c r="L99" s="2">
        <v>2.8</v>
      </c>
      <c r="M99" s="2">
        <v>82310</v>
      </c>
      <c r="N99" s="2">
        <v>7.7</v>
      </c>
      <c r="O99" s="2">
        <v>70800</v>
      </c>
      <c r="P99" s="2">
        <v>11510</v>
      </c>
      <c r="Q99" s="2">
        <v>9</v>
      </c>
      <c r="R99" s="2">
        <v>0.8</v>
      </c>
      <c r="S99" s="2">
        <v>2.2000000000000002</v>
      </c>
    </row>
    <row r="100" spans="1:19" x14ac:dyDescent="0.3">
      <c r="A100" s="3" t="s">
        <v>19</v>
      </c>
      <c r="B100" s="5" t="s">
        <v>20</v>
      </c>
      <c r="C100" s="2">
        <v>254</v>
      </c>
      <c r="D100" s="2">
        <v>244</v>
      </c>
      <c r="E100" s="2">
        <v>19601</v>
      </c>
      <c r="F100" s="2">
        <v>18744</v>
      </c>
      <c r="G100" s="2">
        <v>145686</v>
      </c>
      <c r="H100" s="2">
        <v>9.1</v>
      </c>
      <c r="I100" s="2">
        <v>125135</v>
      </c>
      <c r="J100" s="2">
        <v>20551</v>
      </c>
      <c r="K100" s="2">
        <v>9.6</v>
      </c>
      <c r="L100" s="2">
        <v>6.4</v>
      </c>
      <c r="M100" s="2">
        <v>275454</v>
      </c>
      <c r="N100" s="2">
        <v>10.1</v>
      </c>
      <c r="O100" s="2">
        <v>233547</v>
      </c>
      <c r="P100" s="2">
        <v>41907</v>
      </c>
      <c r="Q100" s="2">
        <v>10.9</v>
      </c>
      <c r="R100" s="2">
        <v>6.2</v>
      </c>
      <c r="S100" s="2">
        <v>1.9</v>
      </c>
    </row>
    <row r="101" spans="1:19" x14ac:dyDescent="0.3">
      <c r="A101" s="3" t="s">
        <v>21</v>
      </c>
      <c r="B101" s="5" t="s">
        <v>22</v>
      </c>
      <c r="C101" s="2">
        <v>410</v>
      </c>
      <c r="D101" s="2">
        <v>395</v>
      </c>
      <c r="E101" s="2">
        <v>42652</v>
      </c>
      <c r="F101" s="2">
        <v>41736</v>
      </c>
      <c r="G101" s="2">
        <v>397911</v>
      </c>
      <c r="H101" s="2">
        <v>9.6999999999999993</v>
      </c>
      <c r="I101" s="2">
        <v>280045</v>
      </c>
      <c r="J101" s="2">
        <v>117866</v>
      </c>
      <c r="K101" s="2">
        <v>5.7</v>
      </c>
      <c r="L101" s="2">
        <v>20.3</v>
      </c>
      <c r="M101" s="2">
        <v>714003</v>
      </c>
      <c r="N101" s="2">
        <v>11.8</v>
      </c>
      <c r="O101" s="2">
        <v>487496</v>
      </c>
      <c r="P101" s="2">
        <v>226507</v>
      </c>
      <c r="Q101" s="2">
        <v>5.6</v>
      </c>
      <c r="R101" s="2">
        <v>27.7</v>
      </c>
      <c r="S101" s="2">
        <v>1.8</v>
      </c>
    </row>
    <row r="102" spans="1:19" x14ac:dyDescent="0.3">
      <c r="A102" s="3" t="s">
        <v>23</v>
      </c>
      <c r="B102" s="5" t="s">
        <v>24</v>
      </c>
      <c r="C102" s="2">
        <v>327</v>
      </c>
      <c r="D102" s="2">
        <v>319</v>
      </c>
      <c r="E102" s="2">
        <v>36286</v>
      </c>
      <c r="F102" s="2">
        <v>35606</v>
      </c>
      <c r="G102" s="2">
        <v>330861</v>
      </c>
      <c r="H102" s="2">
        <v>-0.6</v>
      </c>
      <c r="I102" s="2">
        <v>206177</v>
      </c>
      <c r="J102" s="2">
        <v>124684</v>
      </c>
      <c r="K102" s="2">
        <v>-0.2</v>
      </c>
      <c r="L102" s="2">
        <v>-1.1000000000000001</v>
      </c>
      <c r="M102" s="2">
        <v>553955</v>
      </c>
      <c r="N102" s="2">
        <v>0.7</v>
      </c>
      <c r="O102" s="2">
        <v>324096</v>
      </c>
      <c r="P102" s="2">
        <v>229859</v>
      </c>
      <c r="Q102" s="2">
        <v>0.3</v>
      </c>
      <c r="R102" s="2">
        <v>1.1000000000000001</v>
      </c>
      <c r="S102" s="2">
        <v>1.7</v>
      </c>
    </row>
    <row r="103" spans="1:19" x14ac:dyDescent="0.3">
      <c r="A103" s="3" t="s">
        <v>25</v>
      </c>
      <c r="B103" s="5" t="s">
        <v>26</v>
      </c>
      <c r="C103" s="2">
        <v>570</v>
      </c>
      <c r="D103" s="2">
        <v>558</v>
      </c>
      <c r="E103" s="2">
        <v>44800</v>
      </c>
      <c r="F103" s="2">
        <v>44259</v>
      </c>
      <c r="G103" s="2">
        <v>352328</v>
      </c>
      <c r="H103" s="2">
        <v>2.9</v>
      </c>
      <c r="I103" s="2">
        <v>295390</v>
      </c>
      <c r="J103" s="2">
        <v>56938</v>
      </c>
      <c r="K103" s="2">
        <v>3.6</v>
      </c>
      <c r="L103" s="2">
        <v>-0.6</v>
      </c>
      <c r="M103" s="2">
        <v>663240</v>
      </c>
      <c r="N103" s="2">
        <v>4.5</v>
      </c>
      <c r="O103" s="2">
        <v>555901</v>
      </c>
      <c r="P103" s="2">
        <v>107339</v>
      </c>
      <c r="Q103" s="2">
        <v>5.5</v>
      </c>
      <c r="R103" s="2">
        <v>-0.5</v>
      </c>
      <c r="S103" s="2">
        <v>1.9</v>
      </c>
    </row>
    <row r="104" spans="1:19" s="22" customFormat="1" ht="13.2" x14ac:dyDescent="0.25">
      <c r="A104" s="19"/>
      <c r="B104" s="19" t="s">
        <v>80</v>
      </c>
      <c r="C104" s="20"/>
      <c r="D104" s="20"/>
      <c r="E104" s="20"/>
      <c r="F104" s="20"/>
      <c r="G104" s="20">
        <f>SUM(G99:G103)</f>
        <v>1264661</v>
      </c>
      <c r="H104" s="21"/>
      <c r="I104" s="20">
        <f>SUM(I99:I103)</f>
        <v>938739</v>
      </c>
      <c r="J104" s="20">
        <f>SUM(J99:J103)</f>
        <v>325922</v>
      </c>
      <c r="K104" s="21"/>
      <c r="L104" s="21"/>
      <c r="M104" s="20">
        <f>SUM(M99:M103)</f>
        <v>2288962</v>
      </c>
      <c r="N104" s="21"/>
      <c r="O104" s="20">
        <f>SUM(O99:O103)</f>
        <v>1671840</v>
      </c>
      <c r="P104" s="20">
        <f>SUM(P99:P103)</f>
        <v>617122</v>
      </c>
      <c r="Q104" s="21"/>
      <c r="R104" s="21"/>
      <c r="S104" s="20"/>
    </row>
    <row r="105" spans="1:19" s="23" customFormat="1" ht="13.2" x14ac:dyDescent="0.25">
      <c r="A105" s="24"/>
      <c r="B105" s="24" t="s">
        <v>78</v>
      </c>
      <c r="C105" s="25"/>
      <c r="D105" s="25"/>
      <c r="E105" s="25"/>
      <c r="F105" s="25"/>
      <c r="G105" s="25">
        <f>G104+G95+G86+G77+G68+G59+G50+G41+G32+G23+G14</f>
        <v>12530649</v>
      </c>
      <c r="H105" s="25"/>
      <c r="I105" s="25">
        <f>I104+I95+I86+I77+I68+I59+I50+I41+I32+I23+I14</f>
        <v>9274406</v>
      </c>
      <c r="J105" s="25">
        <f>J104+J95+J86+J77+J68+J59+J50+J41+J32+J23+J14</f>
        <v>3256243</v>
      </c>
      <c r="K105" s="25"/>
      <c r="L105" s="25"/>
      <c r="M105" s="25">
        <f>M104+M95+M86+M77+M68+M59+M50+M41+M32+M23+M14</f>
        <v>23213045</v>
      </c>
      <c r="N105" s="25"/>
      <c r="O105" s="25">
        <f>O104+O95+O86+O77+O68+O59+O50+O41+O32+O23+O14</f>
        <v>17047866</v>
      </c>
      <c r="P105" s="25">
        <f>P104+P95+P86+P77+P68+P59+P50+P41+P32+P23+P14</f>
        <v>6165179</v>
      </c>
      <c r="Q105" s="25"/>
      <c r="R105" s="25"/>
      <c r="S105" s="25"/>
    </row>
    <row r="106" spans="1:19" x14ac:dyDescent="0.3">
      <c r="A106" s="3"/>
      <c r="B106" s="3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x14ac:dyDescent="0.3">
      <c r="A107" s="89" t="s">
        <v>37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</row>
    <row r="108" spans="1:19" x14ac:dyDescent="0.3">
      <c r="A108" s="3" t="s">
        <v>17</v>
      </c>
      <c r="B108" s="5" t="s">
        <v>18</v>
      </c>
      <c r="C108" s="2">
        <v>81</v>
      </c>
      <c r="D108" s="2">
        <v>80</v>
      </c>
      <c r="E108" s="2">
        <v>6140</v>
      </c>
      <c r="F108" s="2">
        <v>6119</v>
      </c>
      <c r="G108" s="2">
        <v>29082</v>
      </c>
      <c r="H108" s="2">
        <v>13.2</v>
      </c>
      <c r="I108" s="2">
        <v>24925</v>
      </c>
      <c r="J108" s="2">
        <v>4157</v>
      </c>
      <c r="K108" s="2">
        <v>16.5</v>
      </c>
      <c r="L108" s="2">
        <v>-3.3</v>
      </c>
      <c r="M108" s="2">
        <v>60967</v>
      </c>
      <c r="N108" s="2">
        <v>9.6</v>
      </c>
      <c r="O108" s="2">
        <v>52889</v>
      </c>
      <c r="P108" s="2">
        <v>8078</v>
      </c>
      <c r="Q108" s="2">
        <v>12.3</v>
      </c>
      <c r="R108" s="2">
        <v>-5.6</v>
      </c>
      <c r="S108" s="2">
        <v>2.1</v>
      </c>
    </row>
    <row r="109" spans="1:19" x14ac:dyDescent="0.3">
      <c r="A109" s="3" t="s">
        <v>19</v>
      </c>
      <c r="B109" s="5" t="s">
        <v>20</v>
      </c>
      <c r="C109" s="2">
        <v>249</v>
      </c>
      <c r="D109" s="2">
        <v>236</v>
      </c>
      <c r="E109" s="2">
        <v>19378</v>
      </c>
      <c r="F109" s="2">
        <v>18410</v>
      </c>
      <c r="G109" s="2">
        <v>114892</v>
      </c>
      <c r="H109" s="2">
        <v>8.6</v>
      </c>
      <c r="I109" s="2">
        <v>94347</v>
      </c>
      <c r="J109" s="2">
        <v>20545</v>
      </c>
      <c r="K109" s="2">
        <v>8.1</v>
      </c>
      <c r="L109" s="2">
        <v>11.2</v>
      </c>
      <c r="M109" s="2">
        <v>219115</v>
      </c>
      <c r="N109" s="2">
        <v>7.9</v>
      </c>
      <c r="O109" s="2">
        <v>176555</v>
      </c>
      <c r="P109" s="2">
        <v>42560</v>
      </c>
      <c r="Q109" s="2">
        <v>7</v>
      </c>
      <c r="R109" s="2">
        <v>11.9</v>
      </c>
      <c r="S109" s="2">
        <v>1.9</v>
      </c>
    </row>
    <row r="110" spans="1:19" x14ac:dyDescent="0.3">
      <c r="A110" s="3" t="s">
        <v>21</v>
      </c>
      <c r="B110" s="5" t="s">
        <v>22</v>
      </c>
      <c r="C110" s="2">
        <v>411</v>
      </c>
      <c r="D110" s="2">
        <v>396</v>
      </c>
      <c r="E110" s="2">
        <v>42680</v>
      </c>
      <c r="F110" s="2">
        <v>41802</v>
      </c>
      <c r="G110" s="2">
        <v>370504</v>
      </c>
      <c r="H110" s="2">
        <v>5</v>
      </c>
      <c r="I110" s="2">
        <v>236163</v>
      </c>
      <c r="J110" s="2">
        <v>134341</v>
      </c>
      <c r="K110" s="2">
        <v>4.8</v>
      </c>
      <c r="L110" s="2">
        <v>5.3</v>
      </c>
      <c r="M110" s="2">
        <v>654483</v>
      </c>
      <c r="N110" s="2">
        <v>5</v>
      </c>
      <c r="O110" s="2">
        <v>410117</v>
      </c>
      <c r="P110" s="2">
        <v>244366</v>
      </c>
      <c r="Q110" s="2">
        <v>3.6</v>
      </c>
      <c r="R110" s="2">
        <v>7.5</v>
      </c>
      <c r="S110" s="2">
        <v>1.8</v>
      </c>
    </row>
    <row r="111" spans="1:19" x14ac:dyDescent="0.3">
      <c r="A111" s="3" t="s">
        <v>23</v>
      </c>
      <c r="B111" s="5" t="s">
        <v>24</v>
      </c>
      <c r="C111" s="2">
        <v>323</v>
      </c>
      <c r="D111" s="2">
        <v>316</v>
      </c>
      <c r="E111" s="2">
        <v>36144</v>
      </c>
      <c r="F111" s="2">
        <v>35347</v>
      </c>
      <c r="G111" s="2">
        <v>305618</v>
      </c>
      <c r="H111" s="2">
        <v>-0.7</v>
      </c>
      <c r="I111" s="2">
        <v>186351</v>
      </c>
      <c r="J111" s="2">
        <v>119267</v>
      </c>
      <c r="K111" s="2">
        <v>0</v>
      </c>
      <c r="L111" s="2">
        <v>-1.8</v>
      </c>
      <c r="M111" s="2">
        <v>481174</v>
      </c>
      <c r="N111" s="2">
        <v>-1.8</v>
      </c>
      <c r="O111" s="2">
        <v>283726</v>
      </c>
      <c r="P111" s="2">
        <v>197448</v>
      </c>
      <c r="Q111" s="2">
        <v>-0.5</v>
      </c>
      <c r="R111" s="2">
        <v>-3.7</v>
      </c>
      <c r="S111" s="2">
        <v>1.6</v>
      </c>
    </row>
    <row r="112" spans="1:19" x14ac:dyDescent="0.3">
      <c r="A112" s="3" t="s">
        <v>25</v>
      </c>
      <c r="B112" s="5" t="s">
        <v>26</v>
      </c>
      <c r="C112" s="2">
        <v>569</v>
      </c>
      <c r="D112" s="2">
        <v>558</v>
      </c>
      <c r="E112" s="2">
        <v>44763</v>
      </c>
      <c r="F112" s="2">
        <v>44047</v>
      </c>
      <c r="G112" s="2">
        <v>286515</v>
      </c>
      <c r="H112" s="2">
        <v>0.4</v>
      </c>
      <c r="I112" s="2">
        <v>227266</v>
      </c>
      <c r="J112" s="2">
        <v>59249</v>
      </c>
      <c r="K112" s="2">
        <v>-0.8</v>
      </c>
      <c r="L112" s="2">
        <v>4.9000000000000004</v>
      </c>
      <c r="M112" s="2">
        <v>545338</v>
      </c>
      <c r="N112" s="2">
        <v>2.5</v>
      </c>
      <c r="O112" s="2">
        <v>440086</v>
      </c>
      <c r="P112" s="2">
        <v>105252</v>
      </c>
      <c r="Q112" s="2">
        <v>1.9</v>
      </c>
      <c r="R112" s="2">
        <v>5</v>
      </c>
      <c r="S112" s="2">
        <v>1.9</v>
      </c>
    </row>
    <row r="113" spans="1:19" s="22" customFormat="1" ht="13.2" x14ac:dyDescent="0.25">
      <c r="A113" s="19"/>
      <c r="B113" s="19" t="s">
        <v>80</v>
      </c>
      <c r="C113" s="20"/>
      <c r="D113" s="20"/>
      <c r="E113" s="20"/>
      <c r="F113" s="20"/>
      <c r="G113" s="20">
        <f>SUM(G108:G112)</f>
        <v>1106611</v>
      </c>
      <c r="H113" s="21"/>
      <c r="I113" s="20">
        <f>SUM(I108:I112)</f>
        <v>769052</v>
      </c>
      <c r="J113" s="20">
        <f>SUM(J108:J112)</f>
        <v>337559</v>
      </c>
      <c r="K113" s="21"/>
      <c r="L113" s="21"/>
      <c r="M113" s="20">
        <f>SUM(M108:M112)</f>
        <v>1961077</v>
      </c>
      <c r="N113" s="21"/>
      <c r="O113" s="20">
        <f>SUM(O108:O112)</f>
        <v>1363373</v>
      </c>
      <c r="P113" s="20">
        <f>SUM(P108:P112)</f>
        <v>597704</v>
      </c>
      <c r="Q113" s="21"/>
      <c r="R113" s="21"/>
      <c r="S113" s="20"/>
    </row>
    <row r="114" spans="1:19" s="23" customFormat="1" ht="13.2" x14ac:dyDescent="0.25">
      <c r="A114" s="24"/>
      <c r="B114" s="24" t="s">
        <v>79</v>
      </c>
      <c r="C114" s="25"/>
      <c r="D114" s="25"/>
      <c r="E114" s="25"/>
      <c r="F114" s="25"/>
      <c r="G114" s="25">
        <f>G113+G104+G95+G86+G77+G68+G59+G50+G41+G32+G23+G14</f>
        <v>13637260</v>
      </c>
      <c r="H114" s="25"/>
      <c r="I114" s="25">
        <f>I113+I104+I95+I86+I77+I68+I59+I50+I41+I32+I23+I14</f>
        <v>10043458</v>
      </c>
      <c r="J114" s="25">
        <f>J113+J104+J95+J86+J77+J68+J59+J50+J41+J32+J23+J14</f>
        <v>3593802</v>
      </c>
      <c r="K114" s="25"/>
      <c r="L114" s="25"/>
      <c r="M114" s="25">
        <f>M113+M104+M95+M86+M77+M68+M59+M50+M41+M32+M23+M14</f>
        <v>25174122</v>
      </c>
      <c r="N114" s="25"/>
      <c r="O114" s="25">
        <f>O113+O104+O95+O86+O77+O68+O59+O50+O41+O32+O23+O14</f>
        <v>18411239</v>
      </c>
      <c r="P114" s="25">
        <f>P113+P104+P95+P86+P77+P68+P59+P50+P41+P32+P23+P14</f>
        <v>6762883</v>
      </c>
      <c r="Q114" s="25"/>
      <c r="R114" s="25"/>
      <c r="S114" s="25"/>
    </row>
    <row r="115" spans="1:19" x14ac:dyDescent="0.3">
      <c r="A115" s="3" t="s">
        <v>39</v>
      </c>
      <c r="B115" s="3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x14ac:dyDescent="0.3">
      <c r="A116" s="3" t="s">
        <v>40</v>
      </c>
    </row>
    <row r="117" spans="1:19" x14ac:dyDescent="0.3">
      <c r="A117" s="3" t="s">
        <v>41</v>
      </c>
    </row>
    <row r="118" spans="1:19" x14ac:dyDescent="0.3">
      <c r="A118" s="3" t="s">
        <v>42</v>
      </c>
    </row>
    <row r="119" spans="1:19" x14ac:dyDescent="0.3">
      <c r="A119" s="3" t="s">
        <v>43</v>
      </c>
    </row>
    <row r="120" spans="1:19" x14ac:dyDescent="0.3">
      <c r="A120" s="3" t="s">
        <v>44</v>
      </c>
    </row>
    <row r="121" spans="1:19" x14ac:dyDescent="0.3">
      <c r="A121" s="3" t="s">
        <v>45</v>
      </c>
    </row>
    <row r="122" spans="1:19" x14ac:dyDescent="0.3">
      <c r="A122" s="3"/>
    </row>
    <row r="124" spans="1:19" x14ac:dyDescent="0.3">
      <c r="A124" s="3"/>
    </row>
    <row r="125" spans="1:19" x14ac:dyDescent="0.3">
      <c r="A125" s="3"/>
    </row>
    <row r="127" spans="1:19" x14ac:dyDescent="0.3">
      <c r="A127" s="3"/>
    </row>
    <row r="128" spans="1:19" x14ac:dyDescent="0.3">
      <c r="A128" s="3"/>
    </row>
    <row r="129" spans="1:1" x14ac:dyDescent="0.3">
      <c r="A129" s="3"/>
    </row>
    <row r="130" spans="1:1" x14ac:dyDescent="0.3">
      <c r="A130" s="3"/>
    </row>
    <row r="131" spans="1:1" x14ac:dyDescent="0.3">
      <c r="A131" s="3"/>
    </row>
    <row r="132" spans="1:1" x14ac:dyDescent="0.3">
      <c r="A132" s="3"/>
    </row>
    <row r="133" spans="1:1" x14ac:dyDescent="0.3">
      <c r="A133" s="3"/>
    </row>
    <row r="134" spans="1:1" x14ac:dyDescent="0.3">
      <c r="A134" s="3"/>
    </row>
    <row r="135" spans="1:1" x14ac:dyDescent="0.3">
      <c r="A135" s="3"/>
    </row>
    <row r="136" spans="1:1" x14ac:dyDescent="0.3">
      <c r="A136" s="3"/>
    </row>
    <row r="137" spans="1:1" x14ac:dyDescent="0.3">
      <c r="A137" s="3"/>
    </row>
    <row r="138" spans="1:1" x14ac:dyDescent="0.3">
      <c r="A138" s="3"/>
    </row>
    <row r="139" spans="1:1" x14ac:dyDescent="0.3">
      <c r="A139" s="3"/>
    </row>
    <row r="140" spans="1:1" x14ac:dyDescent="0.3">
      <c r="A140" s="3"/>
    </row>
    <row r="141" spans="1:1" x14ac:dyDescent="0.3">
      <c r="A141" s="3"/>
    </row>
    <row r="142" spans="1:1" x14ac:dyDescent="0.3">
      <c r="A142" s="3"/>
    </row>
    <row r="143" spans="1:1" x14ac:dyDescent="0.3">
      <c r="A143" s="3"/>
    </row>
    <row r="144" spans="1:1" x14ac:dyDescent="0.3">
      <c r="A144" s="3"/>
    </row>
    <row r="145" spans="1:1" x14ac:dyDescent="0.3">
      <c r="A145" s="3"/>
    </row>
    <row r="146" spans="1:1" x14ac:dyDescent="0.3">
      <c r="A146" s="3"/>
    </row>
    <row r="147" spans="1:1" x14ac:dyDescent="0.3">
      <c r="A147" s="4"/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:S7"/>
    <mergeCell ref="O3:R3"/>
    <mergeCell ref="S3:S5"/>
    <mergeCell ref="I4:L4"/>
    <mergeCell ref="O4:R4"/>
    <mergeCell ref="A107:S107"/>
    <mergeCell ref="A8:S8"/>
    <mergeCell ref="A17:S17"/>
    <mergeCell ref="A26:S26"/>
    <mergeCell ref="A35:S35"/>
    <mergeCell ref="A44:S44"/>
    <mergeCell ref="A53:S53"/>
    <mergeCell ref="A62:S62"/>
    <mergeCell ref="A71:S71"/>
    <mergeCell ref="A80:S80"/>
    <mergeCell ref="A89:S89"/>
    <mergeCell ref="A98:S98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2020-11-19T08:05:38Z</dcterms:created>
  <dcterms:modified xsi:type="dcterms:W3CDTF">2024-12-19T07:07:31Z</dcterms:modified>
</cp:coreProperties>
</file>