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10_Oktober 2024\"/>
    </mc:Choice>
  </mc:AlternateContent>
  <xr:revisionPtr revIDLastSave="0" documentId="13_ncr:1_{4BBBACE2-3527-4ABE-9806-711A099573F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H16" i="7" s="1"/>
  <c r="R137" i="7"/>
  <c r="Q137" i="7"/>
  <c r="N137" i="7"/>
  <c r="L137" i="7"/>
  <c r="K137" i="7"/>
  <c r="H137" i="7"/>
  <c r="R126" i="7"/>
  <c r="Q126" i="7"/>
  <c r="N126" i="7"/>
  <c r="L126" i="7"/>
  <c r="K126" i="7"/>
  <c r="H126" i="7"/>
  <c r="R115" i="7"/>
  <c r="Q115" i="7"/>
  <c r="N115" i="7"/>
  <c r="H104" i="7"/>
  <c r="N139" i="6"/>
  <c r="N139" i="5"/>
  <c r="P137" i="7"/>
  <c r="O137" i="7"/>
  <c r="M137" i="7"/>
  <c r="J137" i="7"/>
  <c r="I137" i="7"/>
  <c r="G137" i="7"/>
  <c r="P126" i="7"/>
  <c r="O126" i="7"/>
  <c r="M126" i="7"/>
  <c r="J126" i="7"/>
  <c r="I126" i="7"/>
  <c r="G126" i="7"/>
  <c r="P115" i="7"/>
  <c r="O115" i="7"/>
  <c r="M115" i="7"/>
  <c r="J115" i="7"/>
  <c r="L115" i="7" s="1"/>
  <c r="I115" i="7"/>
  <c r="K115" i="7" s="1"/>
  <c r="G115" i="7"/>
  <c r="H115" i="7" s="1"/>
  <c r="P104" i="7"/>
  <c r="R104" i="7" s="1"/>
  <c r="O104" i="7"/>
  <c r="Q104" i="7" s="1"/>
  <c r="M104" i="7"/>
  <c r="N104" i="7" s="1"/>
  <c r="J104" i="7"/>
  <c r="L104" i="7" s="1"/>
  <c r="I104" i="7"/>
  <c r="K104" i="7" s="1"/>
  <c r="G104" i="7"/>
  <c r="P93" i="7"/>
  <c r="R93" i="7" s="1"/>
  <c r="O93" i="7"/>
  <c r="Q93" i="7" s="1"/>
  <c r="M93" i="7"/>
  <c r="N93" i="7" s="1"/>
  <c r="J93" i="7"/>
  <c r="L93" i="7" s="1"/>
  <c r="I93" i="7"/>
  <c r="K93" i="7" s="1"/>
  <c r="G93" i="7"/>
  <c r="H93" i="7" s="1"/>
  <c r="P82" i="7"/>
  <c r="R82" i="7" s="1"/>
  <c r="O82" i="7"/>
  <c r="Q82" i="7" s="1"/>
  <c r="M82" i="7"/>
  <c r="N82" i="7" s="1"/>
  <c r="J82" i="7"/>
  <c r="L82" i="7" s="1"/>
  <c r="I82" i="7"/>
  <c r="K82" i="7" s="1"/>
  <c r="G82" i="7"/>
  <c r="H82" i="7" s="1"/>
  <c r="P71" i="7"/>
  <c r="R71" i="7" s="1"/>
  <c r="O71" i="7"/>
  <c r="Q71" i="7" s="1"/>
  <c r="M71" i="7"/>
  <c r="N71" i="7" s="1"/>
  <c r="J71" i="7"/>
  <c r="L71" i="7" s="1"/>
  <c r="I71" i="7"/>
  <c r="K71" i="7" s="1"/>
  <c r="G71" i="7"/>
  <c r="H71" i="7" s="1"/>
  <c r="P60" i="7"/>
  <c r="R60" i="7" s="1"/>
  <c r="O60" i="7"/>
  <c r="Q60" i="7" s="1"/>
  <c r="M60" i="7"/>
  <c r="N60" i="7" s="1"/>
  <c r="J60" i="7"/>
  <c r="L60" i="7" s="1"/>
  <c r="I60" i="7"/>
  <c r="K60" i="7" s="1"/>
  <c r="G60" i="7"/>
  <c r="H60" i="7" s="1"/>
  <c r="P49" i="7"/>
  <c r="R49" i="7" s="1"/>
  <c r="O49" i="7"/>
  <c r="Q49" i="7" s="1"/>
  <c r="M49" i="7"/>
  <c r="N49" i="7" s="1"/>
  <c r="J49" i="7"/>
  <c r="L49" i="7" s="1"/>
  <c r="I49" i="7"/>
  <c r="K49" i="7" s="1"/>
  <c r="G49" i="7"/>
  <c r="H49" i="7" s="1"/>
  <c r="P38" i="7"/>
  <c r="R38" i="7" s="1"/>
  <c r="O38" i="7"/>
  <c r="Q38" i="7" s="1"/>
  <c r="M38" i="7"/>
  <c r="N38" i="7" s="1"/>
  <c r="J38" i="7"/>
  <c r="L38" i="7" s="1"/>
  <c r="I38" i="7"/>
  <c r="K38" i="7" s="1"/>
  <c r="G38" i="7"/>
  <c r="H38" i="7" s="1"/>
  <c r="P27" i="7"/>
  <c r="R27" i="7" s="1"/>
  <c r="O27" i="7"/>
  <c r="Q27" i="7" s="1"/>
  <c r="M27" i="7"/>
  <c r="N27" i="7" s="1"/>
  <c r="J27" i="7"/>
  <c r="L27" i="7" s="1"/>
  <c r="I27" i="7"/>
  <c r="K27" i="7" s="1"/>
  <c r="G27" i="7"/>
  <c r="H27" i="7" s="1"/>
  <c r="P16" i="7"/>
  <c r="R16" i="7" s="1"/>
  <c r="O16" i="7"/>
  <c r="Q16" i="7" s="1"/>
  <c r="M16" i="7"/>
  <c r="N16" i="7" s="1"/>
  <c r="J16" i="7"/>
  <c r="L16" i="7" s="1"/>
  <c r="I16" i="7"/>
  <c r="K16" i="7" s="1"/>
  <c r="N139" i="3"/>
  <c r="G28" i="7" l="1"/>
  <c r="H28" i="7" s="1"/>
  <c r="O28" i="7"/>
  <c r="Q28" i="7" s="1"/>
  <c r="P28" i="7"/>
  <c r="R28" i="7" s="1"/>
  <c r="J127" i="7"/>
  <c r="L127" i="7" s="1"/>
  <c r="M94" i="7"/>
  <c r="N94" i="7" s="1"/>
  <c r="O50" i="7"/>
  <c r="Q50" i="7" s="1"/>
  <c r="I28" i="7"/>
  <c r="K28" i="7" s="1"/>
  <c r="P50" i="7"/>
  <c r="R50" i="7" s="1"/>
  <c r="O72" i="7"/>
  <c r="Q72" i="7" s="1"/>
  <c r="J28" i="7"/>
  <c r="L28" i="7" s="1"/>
  <c r="G50" i="7"/>
  <c r="H50" i="7" s="1"/>
  <c r="P72" i="7"/>
  <c r="R72" i="7" s="1"/>
  <c r="O94" i="7"/>
  <c r="Q94" i="7" s="1"/>
  <c r="M28" i="7"/>
  <c r="N28" i="7" s="1"/>
  <c r="I50" i="7"/>
  <c r="K50" i="7" s="1"/>
  <c r="G72" i="7"/>
  <c r="H72" i="7" s="1"/>
  <c r="P94" i="7"/>
  <c r="R94" i="7" s="1"/>
  <c r="O116" i="7"/>
  <c r="Q116" i="7" s="1"/>
  <c r="G39" i="7"/>
  <c r="H39" i="7" s="1"/>
  <c r="J50" i="7"/>
  <c r="L50" i="7" s="1"/>
  <c r="I72" i="7"/>
  <c r="K72" i="7" s="1"/>
  <c r="G94" i="7"/>
  <c r="H94" i="7" s="1"/>
  <c r="P116" i="7"/>
  <c r="R116" i="7" s="1"/>
  <c r="O138" i="7"/>
  <c r="Q138" i="7" s="1"/>
  <c r="I39" i="7"/>
  <c r="K39" i="7" s="1"/>
  <c r="G61" i="7"/>
  <c r="H61" i="7" s="1"/>
  <c r="J72" i="7"/>
  <c r="L72" i="7" s="1"/>
  <c r="I94" i="7"/>
  <c r="K94" i="7" s="1"/>
  <c r="G116" i="7"/>
  <c r="H116" i="7" s="1"/>
  <c r="P138" i="7"/>
  <c r="R138" i="7" s="1"/>
  <c r="J39" i="7"/>
  <c r="L39" i="7" s="1"/>
  <c r="I61" i="7"/>
  <c r="K61" i="7" s="1"/>
  <c r="G83" i="7"/>
  <c r="H83" i="7" s="1"/>
  <c r="J94" i="7"/>
  <c r="L94" i="7" s="1"/>
  <c r="I116" i="7"/>
  <c r="K116" i="7" s="1"/>
  <c r="G138" i="7"/>
  <c r="H138" i="7" s="1"/>
  <c r="J61" i="7"/>
  <c r="L61" i="7" s="1"/>
  <c r="I83" i="7"/>
  <c r="K83" i="7" s="1"/>
  <c r="G105" i="7"/>
  <c r="H105" i="7" s="1"/>
  <c r="J116" i="7"/>
  <c r="L116" i="7" s="1"/>
  <c r="I138" i="7"/>
  <c r="K138" i="7" s="1"/>
  <c r="O127" i="7"/>
  <c r="Q127" i="7" s="1"/>
  <c r="J83" i="7"/>
  <c r="L83" i="7" s="1"/>
  <c r="I105" i="7"/>
  <c r="K105" i="7" s="1"/>
  <c r="G127" i="7"/>
  <c r="H127" i="7" s="1"/>
  <c r="J138" i="7"/>
  <c r="L138" i="7" s="1"/>
  <c r="P127" i="7"/>
  <c r="R127" i="7" s="1"/>
  <c r="J105" i="7"/>
  <c r="L105" i="7" s="1"/>
  <c r="I127" i="7"/>
  <c r="K127" i="7" s="1"/>
  <c r="M138" i="7"/>
  <c r="N138" i="7" s="1"/>
  <c r="O105" i="7"/>
  <c r="Q105" i="7" s="1"/>
  <c r="M39" i="7"/>
  <c r="N39" i="7" s="1"/>
  <c r="M61" i="7"/>
  <c r="N61" i="7" s="1"/>
  <c r="M83" i="7"/>
  <c r="N83" i="7" s="1"/>
  <c r="M105" i="7"/>
  <c r="N105" i="7" s="1"/>
  <c r="M127" i="7"/>
  <c r="N127" i="7" s="1"/>
  <c r="O39" i="7"/>
  <c r="Q39" i="7" s="1"/>
  <c r="P39" i="7"/>
  <c r="R39" i="7" s="1"/>
  <c r="P61" i="7"/>
  <c r="R61" i="7" s="1"/>
  <c r="P83" i="7"/>
  <c r="R83" i="7" s="1"/>
  <c r="P105" i="7"/>
  <c r="R105" i="7" s="1"/>
  <c r="M50" i="7"/>
  <c r="N50" i="7" s="1"/>
  <c r="M72" i="7"/>
  <c r="N72" i="7" s="1"/>
  <c r="M116" i="7"/>
  <c r="N116" i="7" s="1"/>
  <c r="O61" i="7"/>
  <c r="Q61" i="7" s="1"/>
  <c r="O83" i="7"/>
  <c r="Q83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Q137" i="6" l="1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<sst xmlns="http://schemas.openxmlformats.org/spreadsheetml/2006/main" count="1611" uniqueCount="92">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</sst>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34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7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49" fontId="11" fillId="2" borderId="0" xfId="112" applyNumberFormat="1" applyFont="1" applyAlignment="1">
      <alignment horizontal="left"/>
    </xf>
    <xf numFmtId="49" fontId="11" fillId="2" borderId="1" xfId="112" applyNumberFormat="1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49" fontId="7" fillId="0" borderId="0" xfId="0" applyNumberFormat="1" applyFont="1" applyAlignment="1">
      <alignment horizontal="left" vertical="center"/>
    </xf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2" borderId="0" xfId="123" applyFont="1" applyAlignment="1">
      <alignment horizontal="right"/>
    </xf>
    <xf numFmtId="0" fontId="11" fillId="2" borderId="0" xfId="124" applyFont="1" applyAlignment="1">
      <alignment horizontal="right"/>
    </xf>
    <xf numFmtId="0" fontId="11" fillId="2" borderId="0" xfId="125" applyFont="1" applyAlignment="1">
      <alignment horizontal="right"/>
    </xf>
    <xf numFmtId="0" fontId="11" fillId="2" borderId="0" xfId="126" applyFont="1" applyAlignment="1">
      <alignment horizontal="right"/>
    </xf>
    <xf numFmtId="0" fontId="11" fillId="2" borderId="0" xfId="127" applyFont="1" applyAlignment="1">
      <alignment horizontal="right"/>
    </xf>
    <xf numFmtId="0" fontId="11" fillId="2" borderId="0" xfId="128" applyFont="1" applyAlignment="1">
      <alignment horizontal="right"/>
    </xf>
    <xf numFmtId="0" fontId="11" fillId="2" borderId="0" xfId="129" applyFont="1" applyAlignment="1">
      <alignment horizontal="right"/>
    </xf>
    <xf numFmtId="0" fontId="11" fillId="2" borderId="0" xfId="130" applyFont="1" applyAlignment="1">
      <alignment horizontal="right"/>
    </xf>
    <xf numFmtId="0" fontId="11" fillId="2" borderId="0" xfId="131" applyFont="1" applyAlignment="1">
      <alignment horizontal="right"/>
    </xf>
    <xf numFmtId="0" fontId="11" fillId="2" borderId="0" xfId="132" applyFont="1" applyAlignment="1">
      <alignment horizontal="right"/>
    </xf>
    <xf numFmtId="49" fontId="11" fillId="2" borderId="0" xfId="133" applyNumberFormat="1" applyFont="1" applyAlignment="1">
      <alignment horizontal="left"/>
    </xf>
    <xf numFmtId="49" fontId="11" fillId="2" borderId="1" xfId="133" applyNumberFormat="1" applyFont="1" applyBorder="1" applyAlignment="1">
      <alignment horizontal="left"/>
    </xf>
  </cellXfs>
  <cellStyles count="134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14" xfId="113" xr:uid="{0FCA89F0-5BD6-4F0C-8F4E-8C42D54FBF82}"/>
    <cellStyle name="Standard 115" xfId="114" xr:uid="{9F156740-9132-4089-8684-D0F7A4F96731}"/>
    <cellStyle name="Standard 116" xfId="115" xr:uid="{43C86C6D-0CA8-4753-9472-9CFDC7F79E69}"/>
    <cellStyle name="Standard 117" xfId="116" xr:uid="{F06CAA3B-3421-49AD-9F11-68BD58327CF8}"/>
    <cellStyle name="Standard 118" xfId="117" xr:uid="{B43C7C91-E8F3-4B65-B43D-2C6F9B2477F7}"/>
    <cellStyle name="Standard 119" xfId="118" xr:uid="{5D03887D-52DE-42CB-8A60-783D3F92C964}"/>
    <cellStyle name="Standard 12" xfId="11" xr:uid="{00000000-0005-0000-0000-000003000000}"/>
    <cellStyle name="Standard 120" xfId="119" xr:uid="{DB152AA4-B340-4489-9F7F-EAC9366D8C3C}"/>
    <cellStyle name="Standard 121" xfId="120" xr:uid="{D32C73EE-CC7C-43B7-9E13-6B592221CEE6}"/>
    <cellStyle name="Standard 122" xfId="121" xr:uid="{173DAA96-BF1E-47AD-A3FB-71E6C16770AE}"/>
    <cellStyle name="Standard 123" xfId="122" xr:uid="{A3482048-4B4B-4F61-9D3F-69F842601988}"/>
    <cellStyle name="Standard 124" xfId="123" xr:uid="{829B8DC5-E689-4298-9989-650A59875531}"/>
    <cellStyle name="Standard 125" xfId="124" xr:uid="{D7946AC3-5ADD-42E0-9437-EE3EAF9EBBD8}"/>
    <cellStyle name="Standard 126" xfId="125" xr:uid="{CD835BB4-D0F3-4183-9350-7588517F6DAF}"/>
    <cellStyle name="Standard 127" xfId="126" xr:uid="{37A9A486-F48F-4AF2-B21D-8C230DAA5AAC}"/>
    <cellStyle name="Standard 128" xfId="127" xr:uid="{A1F663F0-06EB-4EC3-8A06-E570BA6091B3}"/>
    <cellStyle name="Standard 129" xfId="128" xr:uid="{3A518576-E4F4-4393-92D3-953A829EEA77}"/>
    <cellStyle name="Standard 13" xfId="12" xr:uid="{00000000-0005-0000-0000-000004000000}"/>
    <cellStyle name="Standard 130" xfId="129" xr:uid="{F6BF755E-2E97-4982-8E50-957A63134239}"/>
    <cellStyle name="Standard 131" xfId="130" xr:uid="{B4D9FA74-A5E0-41CE-B359-857CB4C06213}"/>
    <cellStyle name="Standard 132" xfId="131" xr:uid="{6916F9B5-D0D6-41CA-A4B2-6D4AAB74DA42}"/>
    <cellStyle name="Standard 133" xfId="132" xr:uid="{E648A0DF-2C52-47E8-B8F4-4B207FB9E244}"/>
    <cellStyle name="Standard 134" xfId="133" xr:uid="{BD24B74A-60FD-431E-B250-661EED65FE64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7" activePane="bottomRight" state="frozen"/>
      <selection pane="topRight"/>
      <selection pane="bottomLeft"/>
      <selection pane="bottomRight" activeCell="X26" sqref="X26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13.8" thickBot="1" x14ac:dyDescent="0.3">
      <c r="A2" s="89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ht="25.5" customHeight="1" x14ac:dyDescent="0.25">
      <c r="A3" s="90" t="s">
        <v>2</v>
      </c>
      <c r="B3" s="91"/>
      <c r="C3" s="96" t="s">
        <v>3</v>
      </c>
      <c r="D3" s="96" t="s">
        <v>4</v>
      </c>
      <c r="E3" s="96" t="s">
        <v>5</v>
      </c>
      <c r="F3" s="96" t="s">
        <v>6</v>
      </c>
      <c r="G3" s="99" t="s">
        <v>7</v>
      </c>
      <c r="H3" s="100"/>
      <c r="I3" s="105" t="s">
        <v>7</v>
      </c>
      <c r="J3" s="91"/>
      <c r="K3" s="91"/>
      <c r="L3" s="91"/>
      <c r="M3" s="99" t="s">
        <v>8</v>
      </c>
      <c r="N3" s="100"/>
      <c r="O3" s="105" t="s">
        <v>8</v>
      </c>
      <c r="P3" s="91"/>
      <c r="Q3" s="91"/>
      <c r="R3" s="91"/>
      <c r="S3" s="107" t="s">
        <v>9</v>
      </c>
    </row>
    <row r="4" spans="1:19" x14ac:dyDescent="0.25">
      <c r="A4" s="92"/>
      <c r="B4" s="93"/>
      <c r="C4" s="97"/>
      <c r="D4" s="97"/>
      <c r="E4" s="97"/>
      <c r="F4" s="97"/>
      <c r="G4" s="101"/>
      <c r="H4" s="102"/>
      <c r="I4" s="109" t="s">
        <v>10</v>
      </c>
      <c r="J4" s="93"/>
      <c r="K4" s="93"/>
      <c r="L4" s="93"/>
      <c r="M4" s="101"/>
      <c r="N4" s="102"/>
      <c r="O4" s="109" t="s">
        <v>10</v>
      </c>
      <c r="P4" s="93"/>
      <c r="Q4" s="93"/>
      <c r="R4" s="93"/>
      <c r="S4" s="108"/>
    </row>
    <row r="5" spans="1:19" ht="25.5" customHeight="1" x14ac:dyDescent="0.25">
      <c r="A5" s="92"/>
      <c r="B5" s="93"/>
      <c r="C5" s="98"/>
      <c r="D5" s="98"/>
      <c r="E5" s="98"/>
      <c r="F5" s="98"/>
      <c r="G5" s="103"/>
      <c r="H5" s="104"/>
      <c r="I5" s="6" t="s">
        <v>11</v>
      </c>
      <c r="J5" s="6" t="s">
        <v>12</v>
      </c>
      <c r="K5" s="40" t="s">
        <v>11</v>
      </c>
      <c r="L5" s="40" t="s">
        <v>12</v>
      </c>
      <c r="M5" s="103"/>
      <c r="N5" s="104"/>
      <c r="O5" s="6" t="s">
        <v>11</v>
      </c>
      <c r="P5" s="6" t="s">
        <v>12</v>
      </c>
      <c r="Q5" s="40" t="s">
        <v>11</v>
      </c>
      <c r="R5" s="40" t="s">
        <v>12</v>
      </c>
      <c r="S5" s="108"/>
    </row>
    <row r="6" spans="1:19" ht="38.25" customHeight="1" thickBot="1" x14ac:dyDescent="0.3">
      <c r="A6" s="94"/>
      <c r="B6" s="9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10" t="s">
        <v>91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</row>
    <row r="8" spans="1:19" s="44" customFormat="1" ht="33.75" customHeight="1" x14ac:dyDescent="0.25">
      <c r="A8" s="110" t="s">
        <v>16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</row>
    <row r="9" spans="1:19" s="44" customFormat="1" x14ac:dyDescent="0.25">
      <c r="A9" s="42" t="s">
        <v>17</v>
      </c>
      <c r="B9" s="43" t="s">
        <v>18</v>
      </c>
      <c r="C9" s="125">
        <v>412</v>
      </c>
      <c r="D9" s="125">
        <v>362</v>
      </c>
      <c r="E9" s="125">
        <v>21132</v>
      </c>
      <c r="F9" s="125">
        <v>19587</v>
      </c>
      <c r="G9" s="125">
        <v>66566</v>
      </c>
      <c r="H9" s="125">
        <v>6.5</v>
      </c>
      <c r="I9" s="125">
        <v>49759</v>
      </c>
      <c r="J9" s="125">
        <v>16807</v>
      </c>
      <c r="K9" s="125">
        <v>4.5</v>
      </c>
      <c r="L9" s="125">
        <v>13.1</v>
      </c>
      <c r="M9" s="125">
        <v>164327</v>
      </c>
      <c r="N9" s="125">
        <v>2.2000000000000002</v>
      </c>
      <c r="O9" s="125">
        <v>130688</v>
      </c>
      <c r="P9" s="125">
        <v>33639</v>
      </c>
      <c r="Q9" s="125">
        <v>0.6</v>
      </c>
      <c r="R9" s="125">
        <v>9</v>
      </c>
      <c r="S9" s="125">
        <v>2.5</v>
      </c>
    </row>
    <row r="10" spans="1:19" s="44" customFormat="1" x14ac:dyDescent="0.25">
      <c r="A10" s="42" t="s">
        <v>19</v>
      </c>
      <c r="B10" s="43" t="s">
        <v>20</v>
      </c>
      <c r="C10" s="125">
        <v>519</v>
      </c>
      <c r="D10" s="125">
        <v>481</v>
      </c>
      <c r="E10" s="125">
        <v>30285</v>
      </c>
      <c r="F10" s="125">
        <v>28406</v>
      </c>
      <c r="G10" s="125">
        <v>120611</v>
      </c>
      <c r="H10" s="125">
        <v>-3.2</v>
      </c>
      <c r="I10" s="125">
        <v>100636</v>
      </c>
      <c r="J10" s="125">
        <v>19975</v>
      </c>
      <c r="K10" s="125">
        <v>-4.5</v>
      </c>
      <c r="L10" s="125">
        <v>3.9</v>
      </c>
      <c r="M10" s="125">
        <v>280765</v>
      </c>
      <c r="N10" s="125">
        <v>-3</v>
      </c>
      <c r="O10" s="125">
        <v>239715</v>
      </c>
      <c r="P10" s="125">
        <v>41050</v>
      </c>
      <c r="Q10" s="125">
        <v>-3.3</v>
      </c>
      <c r="R10" s="125">
        <v>-1.6</v>
      </c>
      <c r="S10" s="125">
        <v>2.2999999999999998</v>
      </c>
    </row>
    <row r="11" spans="1:19" s="44" customFormat="1" x14ac:dyDescent="0.25">
      <c r="A11" s="42" t="s">
        <v>21</v>
      </c>
      <c r="B11" s="43" t="s">
        <v>22</v>
      </c>
      <c r="C11" s="125">
        <v>554</v>
      </c>
      <c r="D11" s="125">
        <v>528</v>
      </c>
      <c r="E11" s="125">
        <v>28421</v>
      </c>
      <c r="F11" s="125">
        <v>26859</v>
      </c>
      <c r="G11" s="125">
        <v>99143</v>
      </c>
      <c r="H11" s="125">
        <v>6.9</v>
      </c>
      <c r="I11" s="125">
        <v>89492</v>
      </c>
      <c r="J11" s="125">
        <v>9651</v>
      </c>
      <c r="K11" s="125">
        <v>10</v>
      </c>
      <c r="L11" s="125">
        <v>-15.4</v>
      </c>
      <c r="M11" s="125">
        <v>270680</v>
      </c>
      <c r="N11" s="125">
        <v>7.7</v>
      </c>
      <c r="O11" s="125">
        <v>245618</v>
      </c>
      <c r="P11" s="125">
        <v>25062</v>
      </c>
      <c r="Q11" s="125">
        <v>8.3000000000000007</v>
      </c>
      <c r="R11" s="125">
        <v>2.4</v>
      </c>
      <c r="S11" s="125">
        <v>2.7</v>
      </c>
    </row>
    <row r="12" spans="1:19" s="44" customFormat="1" x14ac:dyDescent="0.25">
      <c r="A12" s="42" t="s">
        <v>23</v>
      </c>
      <c r="B12" s="43" t="s">
        <v>24</v>
      </c>
      <c r="C12" s="125">
        <v>678</v>
      </c>
      <c r="D12" s="125">
        <v>614</v>
      </c>
      <c r="E12" s="125">
        <v>39133</v>
      </c>
      <c r="F12" s="125">
        <v>36410</v>
      </c>
      <c r="G12" s="125">
        <v>109770</v>
      </c>
      <c r="H12" s="125">
        <v>-0.1</v>
      </c>
      <c r="I12" s="125">
        <v>100172</v>
      </c>
      <c r="J12" s="125">
        <v>9598</v>
      </c>
      <c r="K12" s="125">
        <v>-0.2</v>
      </c>
      <c r="L12" s="125">
        <v>1.9</v>
      </c>
      <c r="M12" s="125">
        <v>417202</v>
      </c>
      <c r="N12" s="125">
        <v>1</v>
      </c>
      <c r="O12" s="125">
        <v>392723</v>
      </c>
      <c r="P12" s="125">
        <v>24479</v>
      </c>
      <c r="Q12" s="125">
        <v>1.4</v>
      </c>
      <c r="R12" s="125">
        <v>-4.7</v>
      </c>
      <c r="S12" s="125">
        <v>3.8</v>
      </c>
    </row>
    <row r="13" spans="1:19" s="44" customFormat="1" x14ac:dyDescent="0.25">
      <c r="A13" s="42" t="s">
        <v>25</v>
      </c>
      <c r="B13" s="43" t="s">
        <v>26</v>
      </c>
      <c r="C13" s="125">
        <v>773</v>
      </c>
      <c r="D13" s="125">
        <v>735</v>
      </c>
      <c r="E13" s="125">
        <v>42131</v>
      </c>
      <c r="F13" s="125">
        <v>39924</v>
      </c>
      <c r="G13" s="125">
        <v>148578</v>
      </c>
      <c r="H13" s="125">
        <v>4.7</v>
      </c>
      <c r="I13" s="125">
        <v>113317</v>
      </c>
      <c r="J13" s="125">
        <v>35261</v>
      </c>
      <c r="K13" s="125">
        <v>4.9000000000000004</v>
      </c>
      <c r="L13" s="125">
        <v>4.2</v>
      </c>
      <c r="M13" s="125">
        <v>455391</v>
      </c>
      <c r="N13" s="125">
        <v>-0.8</v>
      </c>
      <c r="O13" s="125">
        <v>348896</v>
      </c>
      <c r="P13" s="125">
        <v>106495</v>
      </c>
      <c r="Q13" s="125">
        <v>-0.5</v>
      </c>
      <c r="R13" s="125">
        <v>-1.9</v>
      </c>
      <c r="S13" s="125">
        <v>3.1</v>
      </c>
    </row>
    <row r="14" spans="1:19" s="44" customFormat="1" x14ac:dyDescent="0.25">
      <c r="A14" s="42" t="s">
        <v>27</v>
      </c>
      <c r="B14" s="43" t="s">
        <v>28</v>
      </c>
      <c r="C14" s="125">
        <v>96</v>
      </c>
      <c r="D14" s="125">
        <v>91</v>
      </c>
      <c r="E14" s="125">
        <v>5022</v>
      </c>
      <c r="F14" s="125">
        <v>4901</v>
      </c>
      <c r="G14" s="125">
        <v>13658</v>
      </c>
      <c r="H14" s="125">
        <v>-2.5</v>
      </c>
      <c r="I14" s="125">
        <v>11712</v>
      </c>
      <c r="J14" s="125">
        <v>1946</v>
      </c>
      <c r="K14" s="125">
        <v>-1.6</v>
      </c>
      <c r="L14" s="125">
        <v>-7.5</v>
      </c>
      <c r="M14" s="125">
        <v>40716</v>
      </c>
      <c r="N14" s="125">
        <v>-18.100000000000001</v>
      </c>
      <c r="O14" s="125">
        <v>36669</v>
      </c>
      <c r="P14" s="125">
        <v>4047</v>
      </c>
      <c r="Q14" s="125">
        <v>-18.7</v>
      </c>
      <c r="R14" s="125">
        <v>-11.8</v>
      </c>
      <c r="S14" s="125">
        <v>3</v>
      </c>
    </row>
    <row r="15" spans="1:19" s="44" customFormat="1" x14ac:dyDescent="0.25">
      <c r="A15" s="42" t="s">
        <v>29</v>
      </c>
      <c r="B15" s="43" t="s">
        <v>30</v>
      </c>
      <c r="C15" s="125">
        <v>171</v>
      </c>
      <c r="D15" s="125">
        <v>158</v>
      </c>
      <c r="E15" s="125">
        <v>10428</v>
      </c>
      <c r="F15" s="125">
        <v>9646</v>
      </c>
      <c r="G15" s="125">
        <v>32648</v>
      </c>
      <c r="H15" s="125">
        <v>8.3000000000000007</v>
      </c>
      <c r="I15" s="125">
        <v>28863</v>
      </c>
      <c r="J15" s="125">
        <v>3785</v>
      </c>
      <c r="K15" s="125">
        <v>6.1</v>
      </c>
      <c r="L15" s="125">
        <v>28.8</v>
      </c>
      <c r="M15" s="125">
        <v>93966</v>
      </c>
      <c r="N15" s="125">
        <v>6.4</v>
      </c>
      <c r="O15" s="125">
        <v>84296</v>
      </c>
      <c r="P15" s="125">
        <v>9670</v>
      </c>
      <c r="Q15" s="125">
        <v>2.8</v>
      </c>
      <c r="R15" s="125">
        <v>53.1</v>
      </c>
      <c r="S15" s="125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590974</v>
      </c>
      <c r="H16" s="33">
        <f>G16/'2023'!G16*100-100</f>
        <v>2.6602508425112035</v>
      </c>
      <c r="I16" s="31">
        <f>SUM(I9:I15)</f>
        <v>493951</v>
      </c>
      <c r="J16" s="31">
        <f>SUM(J9:J15)</f>
        <v>97023</v>
      </c>
      <c r="K16" s="33">
        <f>I16/'2023'!I16*100-100</f>
        <v>2.5094477845178744</v>
      </c>
      <c r="L16" s="33">
        <f>J16/'2023'!J16*100-100</f>
        <v>3.4349313973198576</v>
      </c>
      <c r="M16" s="31">
        <f>SUM(M9:M15)</f>
        <v>1723047</v>
      </c>
      <c r="N16" s="33">
        <f>M16/'2023'!M16*100-100</f>
        <v>0.65008954868166313</v>
      </c>
      <c r="O16" s="31">
        <f>SUM(O9:O15)</f>
        <v>1478605</v>
      </c>
      <c r="P16" s="31">
        <f>SUM(P9:P15)</f>
        <v>244442</v>
      </c>
      <c r="Q16" s="33">
        <f>O16/'2023'!O16*100-100</f>
        <v>0.60166203779931493</v>
      </c>
      <c r="R16" s="33">
        <f>P16/'2023'!P16*100-100</f>
        <v>0.94401955764051593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10" t="s">
        <v>31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</row>
    <row r="20" spans="1:19" s="44" customFormat="1" x14ac:dyDescent="0.25">
      <c r="A20" s="42" t="s">
        <v>17</v>
      </c>
      <c r="B20" s="43" t="s">
        <v>18</v>
      </c>
      <c r="C20" s="126">
        <v>413</v>
      </c>
      <c r="D20" s="126">
        <v>362</v>
      </c>
      <c r="E20" s="126">
        <v>20994</v>
      </c>
      <c r="F20" s="126">
        <v>19487</v>
      </c>
      <c r="G20" s="126">
        <v>72158</v>
      </c>
      <c r="H20" s="126">
        <v>12.3</v>
      </c>
      <c r="I20" s="126">
        <v>53172</v>
      </c>
      <c r="J20" s="126">
        <v>18986</v>
      </c>
      <c r="K20" s="126">
        <v>13.1</v>
      </c>
      <c r="L20" s="126">
        <v>10</v>
      </c>
      <c r="M20" s="126">
        <v>170111</v>
      </c>
      <c r="N20" s="126">
        <v>10.3</v>
      </c>
      <c r="O20" s="126">
        <v>130955</v>
      </c>
      <c r="P20" s="126">
        <v>39156</v>
      </c>
      <c r="Q20" s="126">
        <v>10.8</v>
      </c>
      <c r="R20" s="126">
        <v>8.9</v>
      </c>
      <c r="S20" s="126">
        <v>2.4</v>
      </c>
    </row>
    <row r="21" spans="1:19" s="44" customFormat="1" x14ac:dyDescent="0.25">
      <c r="A21" s="42" t="s">
        <v>19</v>
      </c>
      <c r="B21" s="43" t="s">
        <v>20</v>
      </c>
      <c r="C21" s="126">
        <v>518</v>
      </c>
      <c r="D21" s="126">
        <v>478</v>
      </c>
      <c r="E21" s="126">
        <v>30272</v>
      </c>
      <c r="F21" s="126">
        <v>28371</v>
      </c>
      <c r="G21" s="126">
        <v>119729</v>
      </c>
      <c r="H21" s="126">
        <v>-3.3</v>
      </c>
      <c r="I21" s="126">
        <v>100390</v>
      </c>
      <c r="J21" s="126">
        <v>19339</v>
      </c>
      <c r="K21" s="126">
        <v>-2.9</v>
      </c>
      <c r="L21" s="126">
        <v>-5.5</v>
      </c>
      <c r="M21" s="126">
        <v>270452</v>
      </c>
      <c r="N21" s="126">
        <v>-4.9000000000000004</v>
      </c>
      <c r="O21" s="126">
        <v>230793</v>
      </c>
      <c r="P21" s="126">
        <v>39659</v>
      </c>
      <c r="Q21" s="126">
        <v>-3.3</v>
      </c>
      <c r="R21" s="126">
        <v>-13.1</v>
      </c>
      <c r="S21" s="126">
        <v>2.2999999999999998</v>
      </c>
    </row>
    <row r="22" spans="1:19" s="44" customFormat="1" x14ac:dyDescent="0.25">
      <c r="A22" s="42" t="s">
        <v>21</v>
      </c>
      <c r="B22" s="43" t="s">
        <v>22</v>
      </c>
      <c r="C22" s="126">
        <v>552</v>
      </c>
      <c r="D22" s="126">
        <v>527</v>
      </c>
      <c r="E22" s="126">
        <v>28351</v>
      </c>
      <c r="F22" s="126">
        <v>27044</v>
      </c>
      <c r="G22" s="126">
        <v>110143</v>
      </c>
      <c r="H22" s="126">
        <v>8.1999999999999993</v>
      </c>
      <c r="I22" s="126">
        <v>97909</v>
      </c>
      <c r="J22" s="126">
        <v>12234</v>
      </c>
      <c r="K22" s="126">
        <v>8.3000000000000007</v>
      </c>
      <c r="L22" s="126">
        <v>7.4</v>
      </c>
      <c r="M22" s="126">
        <v>273085</v>
      </c>
      <c r="N22" s="126">
        <v>0.4</v>
      </c>
      <c r="O22" s="126">
        <v>243981</v>
      </c>
      <c r="P22" s="126">
        <v>29104</v>
      </c>
      <c r="Q22" s="126">
        <v>0.1</v>
      </c>
      <c r="R22" s="126">
        <v>3.5</v>
      </c>
      <c r="S22" s="126">
        <v>2.5</v>
      </c>
    </row>
    <row r="23" spans="1:19" s="44" customFormat="1" x14ac:dyDescent="0.25">
      <c r="A23" s="42" t="s">
        <v>23</v>
      </c>
      <c r="B23" s="43" t="s">
        <v>24</v>
      </c>
      <c r="C23" s="126">
        <v>677</v>
      </c>
      <c r="D23" s="126">
        <v>612</v>
      </c>
      <c r="E23" s="126">
        <v>39657</v>
      </c>
      <c r="F23" s="126">
        <v>36750</v>
      </c>
      <c r="G23" s="126">
        <v>124565</v>
      </c>
      <c r="H23" s="126">
        <v>5.3</v>
      </c>
      <c r="I23" s="126">
        <v>114688</v>
      </c>
      <c r="J23" s="126">
        <v>9877</v>
      </c>
      <c r="K23" s="126">
        <v>5.8</v>
      </c>
      <c r="L23" s="126">
        <v>-0.9</v>
      </c>
      <c r="M23" s="126">
        <v>450571</v>
      </c>
      <c r="N23" s="126">
        <v>4.4000000000000004</v>
      </c>
      <c r="O23" s="126">
        <v>423658</v>
      </c>
      <c r="P23" s="126">
        <v>26913</v>
      </c>
      <c r="Q23" s="126">
        <v>4.7</v>
      </c>
      <c r="R23" s="126">
        <v>-1.2</v>
      </c>
      <c r="S23" s="126">
        <v>3.6</v>
      </c>
    </row>
    <row r="24" spans="1:19" s="44" customFormat="1" x14ac:dyDescent="0.25">
      <c r="A24" s="42" t="s">
        <v>25</v>
      </c>
      <c r="B24" s="43" t="s">
        <v>26</v>
      </c>
      <c r="C24" s="126">
        <v>771</v>
      </c>
      <c r="D24" s="126">
        <v>737</v>
      </c>
      <c r="E24" s="126">
        <v>41920</v>
      </c>
      <c r="F24" s="126">
        <v>39931</v>
      </c>
      <c r="G24" s="126">
        <v>156608</v>
      </c>
      <c r="H24" s="126">
        <v>-0.2</v>
      </c>
      <c r="I24" s="126">
        <v>113748</v>
      </c>
      <c r="J24" s="126">
        <v>42860</v>
      </c>
      <c r="K24" s="126">
        <v>3.8</v>
      </c>
      <c r="L24" s="126">
        <v>-9.4</v>
      </c>
      <c r="M24" s="126">
        <v>498034</v>
      </c>
      <c r="N24" s="126">
        <v>0.3</v>
      </c>
      <c r="O24" s="126">
        <v>346264</v>
      </c>
      <c r="P24" s="126">
        <v>151770</v>
      </c>
      <c r="Q24" s="126">
        <v>3.1</v>
      </c>
      <c r="R24" s="126">
        <v>-5.7</v>
      </c>
      <c r="S24" s="126">
        <v>3.2</v>
      </c>
    </row>
    <row r="25" spans="1:19" s="44" customFormat="1" x14ac:dyDescent="0.25">
      <c r="A25" s="42" t="s">
        <v>27</v>
      </c>
      <c r="B25" s="43" t="s">
        <v>28</v>
      </c>
      <c r="C25" s="126">
        <v>95</v>
      </c>
      <c r="D25" s="126">
        <v>90</v>
      </c>
      <c r="E25" s="126">
        <v>5002</v>
      </c>
      <c r="F25" s="126">
        <v>4811</v>
      </c>
      <c r="G25" s="126">
        <v>15509</v>
      </c>
      <c r="H25" s="126">
        <v>1.8</v>
      </c>
      <c r="I25" s="126">
        <v>12700</v>
      </c>
      <c r="J25" s="126">
        <v>2809</v>
      </c>
      <c r="K25" s="126">
        <v>0.8</v>
      </c>
      <c r="L25" s="126">
        <v>6.4</v>
      </c>
      <c r="M25" s="126">
        <v>54872</v>
      </c>
      <c r="N25" s="126">
        <v>4.5999999999999996</v>
      </c>
      <c r="O25" s="126">
        <v>48560</v>
      </c>
      <c r="P25" s="126">
        <v>6312</v>
      </c>
      <c r="Q25" s="126">
        <v>4.0999999999999996</v>
      </c>
      <c r="R25" s="126">
        <v>8.9</v>
      </c>
      <c r="S25" s="126">
        <v>3.5</v>
      </c>
    </row>
    <row r="26" spans="1:19" s="44" customFormat="1" x14ac:dyDescent="0.25">
      <c r="A26" s="42" t="s">
        <v>29</v>
      </c>
      <c r="B26" s="43" t="s">
        <v>30</v>
      </c>
      <c r="C26" s="126">
        <v>170</v>
      </c>
      <c r="D26" s="126">
        <v>157</v>
      </c>
      <c r="E26" s="126">
        <v>10404</v>
      </c>
      <c r="F26" s="126">
        <v>9610</v>
      </c>
      <c r="G26" s="126">
        <v>35700</v>
      </c>
      <c r="H26" s="126">
        <v>5.7</v>
      </c>
      <c r="I26" s="126">
        <v>31784</v>
      </c>
      <c r="J26" s="126">
        <v>3916</v>
      </c>
      <c r="K26" s="126">
        <v>6.1</v>
      </c>
      <c r="L26" s="126">
        <v>1.9</v>
      </c>
      <c r="M26" s="126">
        <v>99265</v>
      </c>
      <c r="N26" s="126">
        <v>6.1</v>
      </c>
      <c r="O26" s="126">
        <v>90350</v>
      </c>
      <c r="P26" s="126">
        <v>8915</v>
      </c>
      <c r="Q26" s="126">
        <v>6.5</v>
      </c>
      <c r="R26" s="126">
        <v>2.2999999999999998</v>
      </c>
      <c r="S26" s="126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634412</v>
      </c>
      <c r="H27" s="33">
        <f>G27/'2023'!G27*100-100</f>
        <v>3.2931392118999696</v>
      </c>
      <c r="I27" s="31">
        <f>SUM(I20:I26)</f>
        <v>524391</v>
      </c>
      <c r="J27" s="31">
        <f>SUM(J20:J26)</f>
        <v>110021</v>
      </c>
      <c r="K27" s="33">
        <f>I27/'2023'!I27*100-100</f>
        <v>4.604971813622825</v>
      </c>
      <c r="L27" s="33">
        <f>J27/'2023'!J27*100-100</f>
        <v>-2.5327781715095625</v>
      </c>
      <c r="M27" s="31">
        <f>SUM(M20:M26)</f>
        <v>1816390</v>
      </c>
      <c r="N27" s="33">
        <f>M27/'2023'!M27*100-100</f>
        <v>1.77188494177949</v>
      </c>
      <c r="O27" s="31">
        <f>SUM(O20:O26)</f>
        <v>1514561</v>
      </c>
      <c r="P27" s="31">
        <f>SUM(P20:P26)</f>
        <v>301829</v>
      </c>
      <c r="Q27" s="33">
        <f>O27/'2023'!O27*100-100</f>
        <v>2.8620230640713942</v>
      </c>
      <c r="R27" s="33">
        <f>P27/'2023'!P27*100-100</f>
        <v>-3.3670993065382504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1225386</v>
      </c>
      <c r="H28" s="38">
        <f>G28/'2023'!G28*100-100</f>
        <v>2.9869411671762549</v>
      </c>
      <c r="I28" s="35">
        <f>I27+I16</f>
        <v>1018342</v>
      </c>
      <c r="J28" s="35">
        <f>J27+J16</f>
        <v>207044</v>
      </c>
      <c r="K28" s="38">
        <f>I28/'2023'!I28*100-100</f>
        <v>3.5779345277750849</v>
      </c>
      <c r="L28" s="38">
        <f>J28/'2023'!J28*100-100</f>
        <v>0.17563298029330099</v>
      </c>
      <c r="M28" s="35">
        <f>M27+M16</f>
        <v>3539437</v>
      </c>
      <c r="N28" s="38">
        <f>M28/'2023'!M28*100-100</f>
        <v>1.2226726807455464</v>
      </c>
      <c r="O28" s="35">
        <f>O27+O16</f>
        <v>2993166</v>
      </c>
      <c r="P28" s="35">
        <f>P27+P16</f>
        <v>546271</v>
      </c>
      <c r="Q28" s="38">
        <f>O28/'2023'!O28*100-100</f>
        <v>1.7328635686031646</v>
      </c>
      <c r="R28" s="38">
        <f>P28/'2023'!P28*100-100</f>
        <v>-1.4843950066906899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6" t="s">
        <v>32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</row>
    <row r="31" spans="1:19" s="44" customFormat="1" x14ac:dyDescent="0.25">
      <c r="A31" s="42" t="s">
        <v>17</v>
      </c>
      <c r="B31" s="43" t="s">
        <v>18</v>
      </c>
      <c r="C31" s="127">
        <v>410</v>
      </c>
      <c r="D31" s="127">
        <v>379</v>
      </c>
      <c r="E31" s="127">
        <v>20844</v>
      </c>
      <c r="F31" s="127">
        <v>19795</v>
      </c>
      <c r="G31" s="127">
        <v>98487</v>
      </c>
      <c r="H31" s="127">
        <v>7.3</v>
      </c>
      <c r="I31" s="127">
        <v>76168</v>
      </c>
      <c r="J31" s="127">
        <v>22319</v>
      </c>
      <c r="K31" s="127">
        <v>6.3</v>
      </c>
      <c r="L31" s="127">
        <v>10.8</v>
      </c>
      <c r="M31" s="127">
        <v>231497</v>
      </c>
      <c r="N31" s="127">
        <v>7.3</v>
      </c>
      <c r="O31" s="127">
        <v>188809</v>
      </c>
      <c r="P31" s="127">
        <v>42688</v>
      </c>
      <c r="Q31" s="127">
        <v>7.9</v>
      </c>
      <c r="R31" s="127">
        <v>4.9000000000000004</v>
      </c>
      <c r="S31" s="127">
        <v>2.4</v>
      </c>
    </row>
    <row r="32" spans="1:19" s="44" customFormat="1" x14ac:dyDescent="0.25">
      <c r="A32" s="42" t="s">
        <v>19</v>
      </c>
      <c r="B32" s="43" t="s">
        <v>20</v>
      </c>
      <c r="C32" s="127">
        <v>518</v>
      </c>
      <c r="D32" s="127">
        <v>485</v>
      </c>
      <c r="E32" s="127">
        <v>30355</v>
      </c>
      <c r="F32" s="127">
        <v>28324</v>
      </c>
      <c r="G32" s="127">
        <v>153067</v>
      </c>
      <c r="H32" s="127">
        <v>-7.2</v>
      </c>
      <c r="I32" s="127">
        <v>126283</v>
      </c>
      <c r="J32" s="127">
        <v>26784</v>
      </c>
      <c r="K32" s="127">
        <v>-10.1</v>
      </c>
      <c r="L32" s="127">
        <v>9.3000000000000007</v>
      </c>
      <c r="M32" s="127">
        <v>349787</v>
      </c>
      <c r="N32" s="127">
        <v>-3.1</v>
      </c>
      <c r="O32" s="127">
        <v>294264</v>
      </c>
      <c r="P32" s="127">
        <v>55523</v>
      </c>
      <c r="Q32" s="127">
        <v>-4.2</v>
      </c>
      <c r="R32" s="127">
        <v>3.2</v>
      </c>
      <c r="S32" s="127">
        <v>2.2999999999999998</v>
      </c>
    </row>
    <row r="33" spans="1:19" s="44" customFormat="1" x14ac:dyDescent="0.25">
      <c r="A33" s="42" t="s">
        <v>21</v>
      </c>
      <c r="B33" s="43" t="s">
        <v>22</v>
      </c>
      <c r="C33" s="127">
        <v>553</v>
      </c>
      <c r="D33" s="127">
        <v>538</v>
      </c>
      <c r="E33" s="127">
        <v>28371</v>
      </c>
      <c r="F33" s="127">
        <v>27197</v>
      </c>
      <c r="G33" s="127">
        <v>137233</v>
      </c>
      <c r="H33" s="127">
        <v>2.1</v>
      </c>
      <c r="I33" s="127">
        <v>123557</v>
      </c>
      <c r="J33" s="127">
        <v>13676</v>
      </c>
      <c r="K33" s="127">
        <v>1.3</v>
      </c>
      <c r="L33" s="127">
        <v>10.199999999999999</v>
      </c>
      <c r="M33" s="127">
        <v>348978</v>
      </c>
      <c r="N33" s="127">
        <v>-0.8</v>
      </c>
      <c r="O33" s="127">
        <v>315105</v>
      </c>
      <c r="P33" s="127">
        <v>33873</v>
      </c>
      <c r="Q33" s="127">
        <v>-1.5</v>
      </c>
      <c r="R33" s="127">
        <v>7.1</v>
      </c>
      <c r="S33" s="127">
        <v>2.5</v>
      </c>
    </row>
    <row r="34" spans="1:19" s="44" customFormat="1" x14ac:dyDescent="0.25">
      <c r="A34" s="42" t="s">
        <v>23</v>
      </c>
      <c r="B34" s="43" t="s">
        <v>24</v>
      </c>
      <c r="C34" s="127">
        <v>679</v>
      </c>
      <c r="D34" s="127">
        <v>638</v>
      </c>
      <c r="E34" s="127">
        <v>39679</v>
      </c>
      <c r="F34" s="127">
        <v>37501</v>
      </c>
      <c r="G34" s="127">
        <v>151591</v>
      </c>
      <c r="H34" s="127">
        <v>0.9</v>
      </c>
      <c r="I34" s="127">
        <v>139274</v>
      </c>
      <c r="J34" s="127">
        <v>12317</v>
      </c>
      <c r="K34" s="127">
        <v>0.8</v>
      </c>
      <c r="L34" s="127">
        <v>2.2999999999999998</v>
      </c>
      <c r="M34" s="127">
        <v>532853</v>
      </c>
      <c r="N34" s="127">
        <v>1.6</v>
      </c>
      <c r="O34" s="127">
        <v>500213</v>
      </c>
      <c r="P34" s="127">
        <v>32640</v>
      </c>
      <c r="Q34" s="127">
        <v>1.6</v>
      </c>
      <c r="R34" s="127">
        <v>0.3</v>
      </c>
      <c r="S34" s="127">
        <v>3.5</v>
      </c>
    </row>
    <row r="35" spans="1:19" s="44" customFormat="1" x14ac:dyDescent="0.25">
      <c r="A35" s="42" t="s">
        <v>25</v>
      </c>
      <c r="B35" s="43" t="s">
        <v>26</v>
      </c>
      <c r="C35" s="127">
        <v>769</v>
      </c>
      <c r="D35" s="127">
        <v>743</v>
      </c>
      <c r="E35" s="127">
        <v>41798</v>
      </c>
      <c r="F35" s="127">
        <v>40436</v>
      </c>
      <c r="G35" s="127">
        <v>154872</v>
      </c>
      <c r="H35" s="127">
        <v>-0.9</v>
      </c>
      <c r="I35" s="127">
        <v>135856</v>
      </c>
      <c r="J35" s="127">
        <v>19016</v>
      </c>
      <c r="K35" s="127">
        <v>4.0999999999999996</v>
      </c>
      <c r="L35" s="127">
        <v>-26.1</v>
      </c>
      <c r="M35" s="127">
        <v>492530</v>
      </c>
      <c r="N35" s="127">
        <v>0.5</v>
      </c>
      <c r="O35" s="127">
        <v>435533</v>
      </c>
      <c r="P35" s="127">
        <v>56997</v>
      </c>
      <c r="Q35" s="127">
        <v>6.8</v>
      </c>
      <c r="R35" s="127">
        <v>-30.5</v>
      </c>
      <c r="S35" s="127">
        <v>3.2</v>
      </c>
    </row>
    <row r="36" spans="1:19" s="44" customFormat="1" x14ac:dyDescent="0.25">
      <c r="A36" s="42" t="s">
        <v>27</v>
      </c>
      <c r="B36" s="43" t="s">
        <v>28</v>
      </c>
      <c r="C36" s="127">
        <v>95</v>
      </c>
      <c r="D36" s="127">
        <v>90</v>
      </c>
      <c r="E36" s="127">
        <v>5002</v>
      </c>
      <c r="F36" s="127">
        <v>4868</v>
      </c>
      <c r="G36" s="127">
        <v>17650</v>
      </c>
      <c r="H36" s="127">
        <v>-4.8</v>
      </c>
      <c r="I36" s="127">
        <v>14507</v>
      </c>
      <c r="J36" s="127">
        <v>3143</v>
      </c>
      <c r="K36" s="127">
        <v>-7.1</v>
      </c>
      <c r="L36" s="127">
        <v>7.7</v>
      </c>
      <c r="M36" s="127">
        <v>62848</v>
      </c>
      <c r="N36" s="127">
        <v>0.8</v>
      </c>
      <c r="O36" s="127">
        <v>55631</v>
      </c>
      <c r="P36" s="127">
        <v>7217</v>
      </c>
      <c r="Q36" s="127">
        <v>-0.2</v>
      </c>
      <c r="R36" s="127">
        <v>8.6</v>
      </c>
      <c r="S36" s="127">
        <v>3.6</v>
      </c>
    </row>
    <row r="37" spans="1:19" s="44" customFormat="1" x14ac:dyDescent="0.25">
      <c r="A37" s="42" t="s">
        <v>29</v>
      </c>
      <c r="B37" s="43" t="s">
        <v>30</v>
      </c>
      <c r="C37" s="127">
        <v>170</v>
      </c>
      <c r="D37" s="127">
        <v>161</v>
      </c>
      <c r="E37" s="127">
        <v>10463</v>
      </c>
      <c r="F37" s="127">
        <v>9675</v>
      </c>
      <c r="G37" s="127">
        <v>45518</v>
      </c>
      <c r="H37" s="127">
        <v>-4.5999999999999996</v>
      </c>
      <c r="I37" s="127">
        <v>40188</v>
      </c>
      <c r="J37" s="127">
        <v>5330</v>
      </c>
      <c r="K37" s="127">
        <v>-5</v>
      </c>
      <c r="L37" s="127">
        <v>-1.1000000000000001</v>
      </c>
      <c r="M37" s="127">
        <v>122736</v>
      </c>
      <c r="N37" s="127">
        <v>-3.2</v>
      </c>
      <c r="O37" s="127">
        <v>110244</v>
      </c>
      <c r="P37" s="127">
        <v>12492</v>
      </c>
      <c r="Q37" s="127">
        <v>-3.5</v>
      </c>
      <c r="R37" s="127">
        <v>-0.5</v>
      </c>
      <c r="S37" s="127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758418</v>
      </c>
      <c r="H38" s="33">
        <f>G38/'2023'!G38*100-100</f>
        <v>-0.71074442918542502</v>
      </c>
      <c r="I38" s="31">
        <f>SUM(I31:I37)</f>
        <v>655833</v>
      </c>
      <c r="J38" s="31">
        <f>SUM(J31:J37)</f>
        <v>102585</v>
      </c>
      <c r="K38" s="33">
        <f>I38/'2023'!I38*100-100</f>
        <v>-0.73769462106500328</v>
      </c>
      <c r="L38" s="33">
        <f>J38/'2023'!J38*100-100</f>
        <v>-0.53810354857475318</v>
      </c>
      <c r="M38" s="31">
        <f>SUM(M31:M37)</f>
        <v>2141229</v>
      </c>
      <c r="N38" s="33">
        <f>M38/'2023'!M38*100-100</f>
        <v>0.42859333865206395</v>
      </c>
      <c r="O38" s="31">
        <f>SUM(O31:O37)</f>
        <v>1899799</v>
      </c>
      <c r="P38" s="31">
        <f>SUM(P31:P37)</f>
        <v>241430</v>
      </c>
      <c r="Q38" s="33">
        <f>O38/'2023'!O38*100-100</f>
        <v>1.4738770594032218</v>
      </c>
      <c r="R38" s="33">
        <f>P38/'2023'!P38*100-100</f>
        <v>-7.1015753060957536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1983804</v>
      </c>
      <c r="H39" s="38">
        <f>G39/'2023'!G39*100-100</f>
        <v>1.541234984206838</v>
      </c>
      <c r="I39" s="35">
        <f t="shared" ref="I39:J39" si="0">I38+I27+I16</f>
        <v>1674175</v>
      </c>
      <c r="J39" s="35">
        <f t="shared" si="0"/>
        <v>309629</v>
      </c>
      <c r="K39" s="38">
        <f>I39/'2023'!I39*100-100</f>
        <v>1.843391699597035</v>
      </c>
      <c r="L39" s="38">
        <f>J39/'2023'!J39*100-100</f>
        <v>-6.1971267280142683E-2</v>
      </c>
      <c r="M39" s="35">
        <f>M38+M27+M16</f>
        <v>5680666</v>
      </c>
      <c r="N39" s="38">
        <f>M39/'2023'!M39*100-100</f>
        <v>0.92188797740182338</v>
      </c>
      <c r="O39" s="35">
        <f>O38+O27+O16</f>
        <v>4892965</v>
      </c>
      <c r="P39" s="35">
        <f>P38+P27+P16</f>
        <v>787701</v>
      </c>
      <c r="Q39" s="38">
        <f>O39/'2023'!O39*100-100</f>
        <v>1.6321496381574576</v>
      </c>
      <c r="R39" s="38">
        <f>P39/'2023'!P39*100-100</f>
        <v>-3.276939247631347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10" t="s">
        <v>33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</row>
    <row r="42" spans="1:19" s="44" customFormat="1" x14ac:dyDescent="0.25">
      <c r="A42" s="42" t="s">
        <v>17</v>
      </c>
      <c r="B42" s="43" t="s">
        <v>18</v>
      </c>
      <c r="C42" s="128">
        <v>409</v>
      </c>
      <c r="D42" s="128">
        <v>387</v>
      </c>
      <c r="E42" s="128">
        <v>20823</v>
      </c>
      <c r="F42" s="128">
        <v>19844</v>
      </c>
      <c r="G42" s="128">
        <v>113231</v>
      </c>
      <c r="H42" s="128">
        <v>2.2999999999999998</v>
      </c>
      <c r="I42" s="128">
        <v>83815</v>
      </c>
      <c r="J42" s="128">
        <v>29416</v>
      </c>
      <c r="K42" s="128">
        <v>3.8</v>
      </c>
      <c r="L42" s="128">
        <v>-1.7</v>
      </c>
      <c r="M42" s="128">
        <v>255634</v>
      </c>
      <c r="N42" s="128">
        <v>-5.3</v>
      </c>
      <c r="O42" s="128">
        <v>196557</v>
      </c>
      <c r="P42" s="128">
        <v>59077</v>
      </c>
      <c r="Q42" s="128">
        <v>-4.0999999999999996</v>
      </c>
      <c r="R42" s="128">
        <v>-9.3000000000000007</v>
      </c>
      <c r="S42" s="128">
        <v>2.2999999999999998</v>
      </c>
    </row>
    <row r="43" spans="1:19" s="44" customFormat="1" x14ac:dyDescent="0.25">
      <c r="A43" s="42" t="s">
        <v>19</v>
      </c>
      <c r="B43" s="43" t="s">
        <v>20</v>
      </c>
      <c r="C43" s="128">
        <v>518</v>
      </c>
      <c r="D43" s="128">
        <v>495</v>
      </c>
      <c r="E43" s="128">
        <v>30370</v>
      </c>
      <c r="F43" s="128">
        <v>28646</v>
      </c>
      <c r="G43" s="128">
        <v>168255</v>
      </c>
      <c r="H43" s="128">
        <v>-1.3</v>
      </c>
      <c r="I43" s="128">
        <v>141234</v>
      </c>
      <c r="J43" s="128">
        <v>27021</v>
      </c>
      <c r="K43" s="128">
        <v>-1.1000000000000001</v>
      </c>
      <c r="L43" s="128">
        <v>-2.5</v>
      </c>
      <c r="M43" s="128">
        <v>378525</v>
      </c>
      <c r="N43" s="128">
        <v>-3.6</v>
      </c>
      <c r="O43" s="128">
        <v>323661</v>
      </c>
      <c r="P43" s="128">
        <v>54864</v>
      </c>
      <c r="Q43" s="128">
        <v>-2.1</v>
      </c>
      <c r="R43" s="128">
        <v>-11.6</v>
      </c>
      <c r="S43" s="128">
        <v>2.2000000000000002</v>
      </c>
    </row>
    <row r="44" spans="1:19" s="44" customFormat="1" x14ac:dyDescent="0.25">
      <c r="A44" s="42" t="s">
        <v>21</v>
      </c>
      <c r="B44" s="43" t="s">
        <v>22</v>
      </c>
      <c r="C44" s="128">
        <v>554</v>
      </c>
      <c r="D44" s="128">
        <v>541</v>
      </c>
      <c r="E44" s="128">
        <v>28496</v>
      </c>
      <c r="F44" s="128">
        <v>27399</v>
      </c>
      <c r="G44" s="128">
        <v>154966</v>
      </c>
      <c r="H44" s="128">
        <v>2.1</v>
      </c>
      <c r="I44" s="128">
        <v>131589</v>
      </c>
      <c r="J44" s="128">
        <v>23377</v>
      </c>
      <c r="K44" s="128">
        <v>-1.6</v>
      </c>
      <c r="L44" s="128">
        <v>28.6</v>
      </c>
      <c r="M44" s="128">
        <v>383892</v>
      </c>
      <c r="N44" s="128">
        <v>-5.2</v>
      </c>
      <c r="O44" s="128">
        <v>334329</v>
      </c>
      <c r="P44" s="128">
        <v>49563</v>
      </c>
      <c r="Q44" s="128">
        <v>-8.1999999999999993</v>
      </c>
      <c r="R44" s="128">
        <v>21.6</v>
      </c>
      <c r="S44" s="128">
        <v>2.5</v>
      </c>
    </row>
    <row r="45" spans="1:19" s="44" customFormat="1" x14ac:dyDescent="0.25">
      <c r="A45" s="42" t="s">
        <v>23</v>
      </c>
      <c r="B45" s="43" t="s">
        <v>24</v>
      </c>
      <c r="C45" s="128">
        <v>683</v>
      </c>
      <c r="D45" s="128">
        <v>657</v>
      </c>
      <c r="E45" s="128">
        <v>39716</v>
      </c>
      <c r="F45" s="128">
        <v>37988</v>
      </c>
      <c r="G45" s="128">
        <v>165197</v>
      </c>
      <c r="H45" s="128">
        <v>-3.1</v>
      </c>
      <c r="I45" s="128">
        <v>149571</v>
      </c>
      <c r="J45" s="128">
        <v>15626</v>
      </c>
      <c r="K45" s="128">
        <v>-4.0999999999999996</v>
      </c>
      <c r="L45" s="128">
        <v>8.3000000000000007</v>
      </c>
      <c r="M45" s="128">
        <v>541491</v>
      </c>
      <c r="N45" s="128">
        <v>-5.6</v>
      </c>
      <c r="O45" s="128">
        <v>502179</v>
      </c>
      <c r="P45" s="128">
        <v>39312</v>
      </c>
      <c r="Q45" s="128">
        <v>-6.6</v>
      </c>
      <c r="R45" s="128">
        <v>9.1999999999999993</v>
      </c>
      <c r="S45" s="128">
        <v>3.3</v>
      </c>
    </row>
    <row r="46" spans="1:19" s="44" customFormat="1" x14ac:dyDescent="0.25">
      <c r="A46" s="42" t="s">
        <v>25</v>
      </c>
      <c r="B46" s="43" t="s">
        <v>26</v>
      </c>
      <c r="C46" s="128">
        <v>765</v>
      </c>
      <c r="D46" s="128">
        <v>746</v>
      </c>
      <c r="E46" s="128">
        <v>41682</v>
      </c>
      <c r="F46" s="128">
        <v>40505</v>
      </c>
      <c r="G46" s="128">
        <v>165015</v>
      </c>
      <c r="H46" s="128">
        <v>-0.5</v>
      </c>
      <c r="I46" s="128">
        <v>143061</v>
      </c>
      <c r="J46" s="128">
        <v>21954</v>
      </c>
      <c r="K46" s="128">
        <v>-1</v>
      </c>
      <c r="L46" s="128">
        <v>2.7</v>
      </c>
      <c r="M46" s="128">
        <v>503464</v>
      </c>
      <c r="N46" s="128">
        <v>-9.4</v>
      </c>
      <c r="O46" s="128">
        <v>430580</v>
      </c>
      <c r="P46" s="128">
        <v>72884</v>
      </c>
      <c r="Q46" s="128">
        <v>-10.6</v>
      </c>
      <c r="R46" s="128">
        <v>-1.4</v>
      </c>
      <c r="S46" s="128">
        <v>3.1</v>
      </c>
    </row>
    <row r="47" spans="1:19" s="44" customFormat="1" x14ac:dyDescent="0.25">
      <c r="A47" s="42" t="s">
        <v>27</v>
      </c>
      <c r="B47" s="43" t="s">
        <v>28</v>
      </c>
      <c r="C47" s="128">
        <v>94</v>
      </c>
      <c r="D47" s="128">
        <v>91</v>
      </c>
      <c r="E47" s="128">
        <v>4992</v>
      </c>
      <c r="F47" s="128">
        <v>4831</v>
      </c>
      <c r="G47" s="128">
        <v>19390</v>
      </c>
      <c r="H47" s="128">
        <v>3.6</v>
      </c>
      <c r="I47" s="128">
        <v>16072</v>
      </c>
      <c r="J47" s="128">
        <v>3318</v>
      </c>
      <c r="K47" s="128">
        <v>0.3</v>
      </c>
      <c r="L47" s="128">
        <v>23.2</v>
      </c>
      <c r="M47" s="128">
        <v>64314</v>
      </c>
      <c r="N47" s="128">
        <v>0.3</v>
      </c>
      <c r="O47" s="128">
        <v>56884</v>
      </c>
      <c r="P47" s="128">
        <v>7430</v>
      </c>
      <c r="Q47" s="128">
        <v>-1.2</v>
      </c>
      <c r="R47" s="128">
        <v>13.9</v>
      </c>
      <c r="S47" s="128">
        <v>3.3</v>
      </c>
    </row>
    <row r="48" spans="1:19" s="44" customFormat="1" x14ac:dyDescent="0.25">
      <c r="A48" s="42" t="s">
        <v>29</v>
      </c>
      <c r="B48" s="43" t="s">
        <v>30</v>
      </c>
      <c r="C48" s="128">
        <v>169</v>
      </c>
      <c r="D48" s="128">
        <v>163</v>
      </c>
      <c r="E48" s="128">
        <v>10456</v>
      </c>
      <c r="F48" s="128">
        <v>9653</v>
      </c>
      <c r="G48" s="128">
        <v>49954</v>
      </c>
      <c r="H48" s="128">
        <v>7.9</v>
      </c>
      <c r="I48" s="128">
        <v>44296</v>
      </c>
      <c r="J48" s="128">
        <v>5658</v>
      </c>
      <c r="K48" s="128">
        <v>8</v>
      </c>
      <c r="L48" s="128">
        <v>7.3</v>
      </c>
      <c r="M48" s="128">
        <v>124965</v>
      </c>
      <c r="N48" s="128">
        <v>0.5</v>
      </c>
      <c r="O48" s="128">
        <v>113590</v>
      </c>
      <c r="P48" s="128">
        <v>11375</v>
      </c>
      <c r="Q48" s="128">
        <v>0.6</v>
      </c>
      <c r="R48" s="128">
        <v>-0.6</v>
      </c>
      <c r="S48" s="128">
        <v>2.5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836008</v>
      </c>
      <c r="H49" s="33">
        <f>G49/'2023'!G49*100-100</f>
        <v>0.19739657054920201</v>
      </c>
      <c r="I49" s="31">
        <f>SUM(I42:I48)</f>
        <v>709638</v>
      </c>
      <c r="J49" s="31">
        <f>SUM(J42:J48)</f>
        <v>126370</v>
      </c>
      <c r="K49" s="33">
        <f>I49/'2023'!I49*100-100</f>
        <v>-0.71813210105055703</v>
      </c>
      <c r="L49" s="33">
        <f>J49/'2023'!J49*100-100</f>
        <v>5.6693703486913734</v>
      </c>
      <c r="M49" s="31">
        <f>SUM(M42:M48)</f>
        <v>2252285</v>
      </c>
      <c r="N49" s="33">
        <f>M49/'2023'!M49*100-100</f>
        <v>-5.5698361475020448</v>
      </c>
      <c r="O49" s="31">
        <f>SUM(O42:O48)</f>
        <v>1957780</v>
      </c>
      <c r="P49" s="31">
        <f>SUM(P42:P48)</f>
        <v>294505</v>
      </c>
      <c r="Q49" s="33">
        <f>O49/'2023'!O49*100-100</f>
        <v>-6.2940343084699037</v>
      </c>
      <c r="R49" s="33">
        <f>P49/'2023'!P49*100-100</f>
        <v>-0.4556316819501518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2819812</v>
      </c>
      <c r="H50" s="38">
        <f>G50/'2023'!G50*100-100</f>
        <v>1.139074063845257</v>
      </c>
      <c r="I50" s="35">
        <f>I49+I38+I27+I16</f>
        <v>2383813</v>
      </c>
      <c r="J50" s="35">
        <f>J49+J38+J27+J16</f>
        <v>435999</v>
      </c>
      <c r="K50" s="38">
        <f>I50/'2023'!I50*100-100</f>
        <v>1.0671390286703115</v>
      </c>
      <c r="L50" s="38">
        <f>J50/'2023'!J50*100-100</f>
        <v>1.5341945129491421</v>
      </c>
      <c r="M50" s="35">
        <f>M49+M38+M27+M16</f>
        <v>7932951</v>
      </c>
      <c r="N50" s="38">
        <f>M50/'2023'!M50*100-100</f>
        <v>-1.0102062564232028</v>
      </c>
      <c r="O50" s="35">
        <f>O49+O38+O27+O16</f>
        <v>6850745</v>
      </c>
      <c r="P50" s="35">
        <f>P49+P38+P27+P16</f>
        <v>1082206</v>
      </c>
      <c r="Q50" s="38">
        <f>O50/'2023'!O50*100-100</f>
        <v>-0.76657810986537811</v>
      </c>
      <c r="R50" s="38">
        <f>P50/'2023'!P50*100-100</f>
        <v>-2.5251274272883109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s="44" customFormat="1" ht="33.75" customHeight="1" x14ac:dyDescent="0.25">
      <c r="A52" s="110" t="s">
        <v>34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</row>
    <row r="53" spans="1:19" s="44" customFormat="1" x14ac:dyDescent="0.25">
      <c r="A53" s="42" t="s">
        <v>17</v>
      </c>
      <c r="B53" s="43" t="s">
        <v>18</v>
      </c>
      <c r="C53" s="129">
        <v>409</v>
      </c>
      <c r="D53" s="129">
        <v>395</v>
      </c>
      <c r="E53" s="129">
        <v>20885</v>
      </c>
      <c r="F53" s="129">
        <v>20023</v>
      </c>
      <c r="G53" s="129">
        <v>138931</v>
      </c>
      <c r="H53" s="129">
        <v>1.8</v>
      </c>
      <c r="I53" s="129">
        <v>102369</v>
      </c>
      <c r="J53" s="129">
        <v>36562</v>
      </c>
      <c r="K53" s="129">
        <v>-0.6</v>
      </c>
      <c r="L53" s="129">
        <v>9.5</v>
      </c>
      <c r="M53" s="129">
        <v>326827</v>
      </c>
      <c r="N53" s="129">
        <v>2.1</v>
      </c>
      <c r="O53" s="129">
        <v>247629</v>
      </c>
      <c r="P53" s="129">
        <v>79198</v>
      </c>
      <c r="Q53" s="129">
        <v>0.3</v>
      </c>
      <c r="R53" s="129">
        <v>8.1999999999999993</v>
      </c>
      <c r="S53" s="129">
        <v>2.4</v>
      </c>
    </row>
    <row r="54" spans="1:19" s="44" customFormat="1" x14ac:dyDescent="0.25">
      <c r="A54" s="42" t="s">
        <v>19</v>
      </c>
      <c r="B54" s="43" t="s">
        <v>20</v>
      </c>
      <c r="C54" s="129">
        <v>518</v>
      </c>
      <c r="D54" s="129">
        <v>501</v>
      </c>
      <c r="E54" s="129">
        <v>30554</v>
      </c>
      <c r="F54" s="129">
        <v>28880</v>
      </c>
      <c r="G54" s="129">
        <v>196699</v>
      </c>
      <c r="H54" s="129">
        <v>-8.4</v>
      </c>
      <c r="I54" s="129">
        <v>162070</v>
      </c>
      <c r="J54" s="129">
        <v>34629</v>
      </c>
      <c r="K54" s="129">
        <v>-8.5</v>
      </c>
      <c r="L54" s="129">
        <v>-8</v>
      </c>
      <c r="M54" s="129">
        <v>436195</v>
      </c>
      <c r="N54" s="129">
        <v>-6.2</v>
      </c>
      <c r="O54" s="129">
        <v>361993</v>
      </c>
      <c r="P54" s="129">
        <v>74202</v>
      </c>
      <c r="Q54" s="129">
        <v>-5.5</v>
      </c>
      <c r="R54" s="129">
        <v>-9.3000000000000007</v>
      </c>
      <c r="S54" s="129">
        <v>2.2000000000000002</v>
      </c>
    </row>
    <row r="55" spans="1:19" s="44" customFormat="1" x14ac:dyDescent="0.25">
      <c r="A55" s="42" t="s">
        <v>21</v>
      </c>
      <c r="B55" s="43" t="s">
        <v>22</v>
      </c>
      <c r="C55" s="129">
        <v>554</v>
      </c>
      <c r="D55" s="129">
        <v>545</v>
      </c>
      <c r="E55" s="129">
        <v>28728</v>
      </c>
      <c r="F55" s="129">
        <v>27829</v>
      </c>
      <c r="G55" s="129">
        <v>195305</v>
      </c>
      <c r="H55" s="129">
        <v>3.7</v>
      </c>
      <c r="I55" s="129">
        <v>171123</v>
      </c>
      <c r="J55" s="129">
        <v>24182</v>
      </c>
      <c r="K55" s="129">
        <v>3.4</v>
      </c>
      <c r="L55" s="129">
        <v>6.2</v>
      </c>
      <c r="M55" s="129">
        <v>489878</v>
      </c>
      <c r="N55" s="129">
        <v>0.7</v>
      </c>
      <c r="O55" s="129">
        <v>437406</v>
      </c>
      <c r="P55" s="129">
        <v>52472</v>
      </c>
      <c r="Q55" s="129">
        <v>0.6</v>
      </c>
      <c r="R55" s="129">
        <v>1.6</v>
      </c>
      <c r="S55" s="129">
        <v>2.5</v>
      </c>
    </row>
    <row r="56" spans="1:19" s="44" customFormat="1" x14ac:dyDescent="0.25">
      <c r="A56" s="42" t="s">
        <v>23</v>
      </c>
      <c r="B56" s="43" t="s">
        <v>24</v>
      </c>
      <c r="C56" s="129">
        <v>688</v>
      </c>
      <c r="D56" s="129">
        <v>666</v>
      </c>
      <c r="E56" s="129">
        <v>39884</v>
      </c>
      <c r="F56" s="129">
        <v>38241</v>
      </c>
      <c r="G56" s="129">
        <v>203310</v>
      </c>
      <c r="H56" s="129">
        <v>-3.2</v>
      </c>
      <c r="I56" s="129">
        <v>184480</v>
      </c>
      <c r="J56" s="129">
        <v>18830</v>
      </c>
      <c r="K56" s="129">
        <v>-4.3</v>
      </c>
      <c r="L56" s="129">
        <v>10.1</v>
      </c>
      <c r="M56" s="129">
        <v>648694</v>
      </c>
      <c r="N56" s="129">
        <v>-1.1000000000000001</v>
      </c>
      <c r="O56" s="129">
        <v>601989</v>
      </c>
      <c r="P56" s="129">
        <v>46705</v>
      </c>
      <c r="Q56" s="129">
        <v>-1.9</v>
      </c>
      <c r="R56" s="129">
        <v>10.9</v>
      </c>
      <c r="S56" s="129">
        <v>3.2</v>
      </c>
    </row>
    <row r="57" spans="1:19" s="44" customFormat="1" x14ac:dyDescent="0.25">
      <c r="A57" s="42" t="s">
        <v>25</v>
      </c>
      <c r="B57" s="43" t="s">
        <v>26</v>
      </c>
      <c r="C57" s="129">
        <v>763</v>
      </c>
      <c r="D57" s="129">
        <v>752</v>
      </c>
      <c r="E57" s="129">
        <v>41686</v>
      </c>
      <c r="F57" s="129">
        <v>40523</v>
      </c>
      <c r="G57" s="129">
        <v>209996</v>
      </c>
      <c r="H57" s="129">
        <v>2.8</v>
      </c>
      <c r="I57" s="129">
        <v>180848</v>
      </c>
      <c r="J57" s="129">
        <v>29148</v>
      </c>
      <c r="K57" s="129">
        <v>1.9</v>
      </c>
      <c r="L57" s="129">
        <v>8.9</v>
      </c>
      <c r="M57" s="129">
        <v>631263</v>
      </c>
      <c r="N57" s="129">
        <v>2.2000000000000002</v>
      </c>
      <c r="O57" s="129">
        <v>539663</v>
      </c>
      <c r="P57" s="129">
        <v>91600</v>
      </c>
      <c r="Q57" s="129">
        <v>1.3</v>
      </c>
      <c r="R57" s="129">
        <v>7.4</v>
      </c>
      <c r="S57" s="129">
        <v>3</v>
      </c>
    </row>
    <row r="58" spans="1:19" s="44" customFormat="1" x14ac:dyDescent="0.25">
      <c r="A58" s="42" t="s">
        <v>27</v>
      </c>
      <c r="B58" s="43" t="s">
        <v>28</v>
      </c>
      <c r="C58" s="129">
        <v>95</v>
      </c>
      <c r="D58" s="129">
        <v>92</v>
      </c>
      <c r="E58" s="129">
        <v>5094</v>
      </c>
      <c r="F58" s="129">
        <v>4940</v>
      </c>
      <c r="G58" s="129">
        <v>22774</v>
      </c>
      <c r="H58" s="129">
        <v>-0.2</v>
      </c>
      <c r="I58" s="129">
        <v>18766</v>
      </c>
      <c r="J58" s="129">
        <v>4008</v>
      </c>
      <c r="K58" s="129">
        <v>-3.2</v>
      </c>
      <c r="L58" s="129">
        <v>16.399999999999999</v>
      </c>
      <c r="M58" s="129">
        <v>69452</v>
      </c>
      <c r="N58" s="129">
        <v>-3.3</v>
      </c>
      <c r="O58" s="129">
        <v>60689</v>
      </c>
      <c r="P58" s="129">
        <v>8763</v>
      </c>
      <c r="Q58" s="129">
        <v>-4.2</v>
      </c>
      <c r="R58" s="129">
        <v>3.7</v>
      </c>
      <c r="S58" s="129">
        <v>3</v>
      </c>
    </row>
    <row r="59" spans="1:19" s="44" customFormat="1" x14ac:dyDescent="0.25">
      <c r="A59" s="42" t="s">
        <v>29</v>
      </c>
      <c r="B59" s="43" t="s">
        <v>30</v>
      </c>
      <c r="C59" s="129">
        <v>169</v>
      </c>
      <c r="D59" s="129">
        <v>166</v>
      </c>
      <c r="E59" s="129">
        <v>10465</v>
      </c>
      <c r="F59" s="129">
        <v>9691</v>
      </c>
      <c r="G59" s="129">
        <v>52099</v>
      </c>
      <c r="H59" s="129">
        <v>-11.7</v>
      </c>
      <c r="I59" s="129">
        <v>46018</v>
      </c>
      <c r="J59" s="129">
        <v>6081</v>
      </c>
      <c r="K59" s="129">
        <v>-11.8</v>
      </c>
      <c r="L59" s="129">
        <v>-10.8</v>
      </c>
      <c r="M59" s="129">
        <v>134266</v>
      </c>
      <c r="N59" s="129">
        <v>-9.5</v>
      </c>
      <c r="O59" s="129">
        <v>121547</v>
      </c>
      <c r="P59" s="129">
        <v>12719</v>
      </c>
      <c r="Q59" s="129">
        <v>-9</v>
      </c>
      <c r="R59" s="129">
        <v>-13.7</v>
      </c>
      <c r="S59" s="129">
        <v>2.6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1019114</v>
      </c>
      <c r="H60" s="33">
        <f>G60/'2023'!G60*100-100</f>
        <v>-1.5776715437732349</v>
      </c>
      <c r="I60" s="31">
        <f>SUM(I53:I59)</f>
        <v>865674</v>
      </c>
      <c r="J60" s="31">
        <f>SUM(J53:J59)</f>
        <v>153440</v>
      </c>
      <c r="K60" s="33">
        <f>I60/'2023'!I60*100-100</f>
        <v>-2.4648724411329539</v>
      </c>
      <c r="L60" s="33">
        <f>J60/'2023'!J60*100-100</f>
        <v>3.7464756353998325</v>
      </c>
      <c r="M60" s="31">
        <f>SUM(M53:M59)</f>
        <v>2736575</v>
      </c>
      <c r="N60" s="33">
        <f>M60/'2023'!M60*100-100</f>
        <v>-1.039481868282877</v>
      </c>
      <c r="O60" s="31">
        <f>SUM(O53:O59)</f>
        <v>2370916</v>
      </c>
      <c r="P60" s="31">
        <f>SUM(P53:P59)</f>
        <v>365659</v>
      </c>
      <c r="Q60" s="33">
        <f>O60/'2023'!O60*100-100</f>
        <v>-1.5430180065139183</v>
      </c>
      <c r="R60" s="33">
        <f>P60/'2023'!P60*100-100</f>
        <v>2.354673377243202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3838926</v>
      </c>
      <c r="H61" s="38">
        <f>G61/'2023'!G61*100-100</f>
        <v>0.40334729609278952</v>
      </c>
      <c r="I61" s="35">
        <f>I60+I49+I38+I27+I16</f>
        <v>3249487</v>
      </c>
      <c r="J61" s="35">
        <f>J60+J49+J38+J27+J16</f>
        <v>589439</v>
      </c>
      <c r="K61" s="38">
        <f>I61/'2023'!I61*100-100</f>
        <v>0.10144187315977149</v>
      </c>
      <c r="L61" s="38">
        <f>J61/'2023'!J61*100-100</f>
        <v>2.1009509622213329</v>
      </c>
      <c r="M61" s="35">
        <f>M60+M49+M38+M27+M16</f>
        <v>10669526</v>
      </c>
      <c r="N61" s="38">
        <f>M61/'2023'!M61*100-100</f>
        <v>-1.0177166676500349</v>
      </c>
      <c r="O61" s="35">
        <f>O60+O49+O38+O27+O16</f>
        <v>9221661</v>
      </c>
      <c r="P61" s="35">
        <f>P60+P49+P38+P27+P16</f>
        <v>1447865</v>
      </c>
      <c r="Q61" s="38">
        <f>O61/'2023'!O61*100-100</f>
        <v>-0.9673702229658403</v>
      </c>
      <c r="R61" s="38">
        <f>P61/'2023'!P61*100-100</f>
        <v>-1.3371829957042252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6" t="s">
        <v>35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</row>
    <row r="64" spans="1:19" s="44" customFormat="1" x14ac:dyDescent="0.25">
      <c r="A64" s="42" t="s">
        <v>17</v>
      </c>
      <c r="B64" s="43" t="s">
        <v>18</v>
      </c>
      <c r="C64" s="130">
        <v>409</v>
      </c>
      <c r="D64" s="130">
        <v>395</v>
      </c>
      <c r="E64" s="130">
        <v>20898</v>
      </c>
      <c r="F64" s="130">
        <v>20003</v>
      </c>
      <c r="G64" s="130">
        <v>133326</v>
      </c>
      <c r="H64" s="130">
        <v>4.3</v>
      </c>
      <c r="I64" s="130">
        <v>96611</v>
      </c>
      <c r="J64" s="130">
        <v>36715</v>
      </c>
      <c r="K64" s="130">
        <v>-0.7</v>
      </c>
      <c r="L64" s="130">
        <v>20.399999999999999</v>
      </c>
      <c r="M64" s="130">
        <v>299555</v>
      </c>
      <c r="N64" s="130">
        <v>-1.8</v>
      </c>
      <c r="O64" s="130">
        <v>226286</v>
      </c>
      <c r="P64" s="130">
        <v>73269</v>
      </c>
      <c r="Q64" s="130">
        <v>-6.1</v>
      </c>
      <c r="R64" s="130">
        <v>14</v>
      </c>
      <c r="S64" s="130">
        <v>2.2000000000000002</v>
      </c>
    </row>
    <row r="65" spans="1:19" s="44" customFormat="1" x14ac:dyDescent="0.25">
      <c r="A65" s="42" t="s">
        <v>19</v>
      </c>
      <c r="B65" s="43" t="s">
        <v>20</v>
      </c>
      <c r="C65" s="130">
        <v>518</v>
      </c>
      <c r="D65" s="130">
        <v>504</v>
      </c>
      <c r="E65" s="130">
        <v>30573</v>
      </c>
      <c r="F65" s="130">
        <v>29031</v>
      </c>
      <c r="G65" s="130">
        <v>213531</v>
      </c>
      <c r="H65" s="130">
        <v>3.8</v>
      </c>
      <c r="I65" s="130">
        <v>174839</v>
      </c>
      <c r="J65" s="130">
        <v>38692</v>
      </c>
      <c r="K65" s="130">
        <v>2.4</v>
      </c>
      <c r="L65" s="130">
        <v>10.9</v>
      </c>
      <c r="M65" s="130">
        <v>463822</v>
      </c>
      <c r="N65" s="130">
        <v>3.9</v>
      </c>
      <c r="O65" s="130">
        <v>382211</v>
      </c>
      <c r="P65" s="130">
        <v>81611</v>
      </c>
      <c r="Q65" s="130">
        <v>2.1</v>
      </c>
      <c r="R65" s="130">
        <v>13.1</v>
      </c>
      <c r="S65" s="130">
        <v>2.2000000000000002</v>
      </c>
    </row>
    <row r="66" spans="1:19" s="44" customFormat="1" x14ac:dyDescent="0.25">
      <c r="A66" s="42" t="s">
        <v>21</v>
      </c>
      <c r="B66" s="43" t="s">
        <v>22</v>
      </c>
      <c r="C66" s="130">
        <v>553</v>
      </c>
      <c r="D66" s="130">
        <v>544</v>
      </c>
      <c r="E66" s="130">
        <v>28803</v>
      </c>
      <c r="F66" s="130">
        <v>27861</v>
      </c>
      <c r="G66" s="130">
        <v>186920</v>
      </c>
      <c r="H66" s="130">
        <v>0</v>
      </c>
      <c r="I66" s="130">
        <v>161683</v>
      </c>
      <c r="J66" s="130">
        <v>25237</v>
      </c>
      <c r="K66" s="130">
        <v>-3.6</v>
      </c>
      <c r="L66" s="130">
        <v>31.2</v>
      </c>
      <c r="M66" s="130">
        <v>453724</v>
      </c>
      <c r="N66" s="130">
        <v>-4</v>
      </c>
      <c r="O66" s="130">
        <v>397773</v>
      </c>
      <c r="P66" s="130">
        <v>55951</v>
      </c>
      <c r="Q66" s="130">
        <v>-6.3</v>
      </c>
      <c r="R66" s="130">
        <v>16.399999999999999</v>
      </c>
      <c r="S66" s="130">
        <v>2.4</v>
      </c>
    </row>
    <row r="67" spans="1:19" s="44" customFormat="1" x14ac:dyDescent="0.25">
      <c r="A67" s="42" t="s">
        <v>23</v>
      </c>
      <c r="B67" s="43" t="s">
        <v>24</v>
      </c>
      <c r="C67" s="130">
        <v>691</v>
      </c>
      <c r="D67" s="130">
        <v>668</v>
      </c>
      <c r="E67" s="130">
        <v>39921</v>
      </c>
      <c r="F67" s="130">
        <v>38199</v>
      </c>
      <c r="G67" s="130">
        <v>206296</v>
      </c>
      <c r="H67" s="130">
        <v>1.5</v>
      </c>
      <c r="I67" s="130">
        <v>185445</v>
      </c>
      <c r="J67" s="130">
        <v>20851</v>
      </c>
      <c r="K67" s="130">
        <v>0.2</v>
      </c>
      <c r="L67" s="130">
        <v>15.1</v>
      </c>
      <c r="M67" s="130">
        <v>643300</v>
      </c>
      <c r="N67" s="130">
        <v>-0.9</v>
      </c>
      <c r="O67" s="130">
        <v>585298</v>
      </c>
      <c r="P67" s="130">
        <v>58002</v>
      </c>
      <c r="Q67" s="130">
        <v>-2.4</v>
      </c>
      <c r="R67" s="130">
        <v>18.399999999999999</v>
      </c>
      <c r="S67" s="130">
        <v>3.1</v>
      </c>
    </row>
    <row r="68" spans="1:19" s="44" customFormat="1" x14ac:dyDescent="0.25">
      <c r="A68" s="42" t="s">
        <v>25</v>
      </c>
      <c r="B68" s="43" t="s">
        <v>26</v>
      </c>
      <c r="C68" s="130">
        <v>764</v>
      </c>
      <c r="D68" s="130">
        <v>753</v>
      </c>
      <c r="E68" s="130">
        <v>41833</v>
      </c>
      <c r="F68" s="130">
        <v>40609</v>
      </c>
      <c r="G68" s="130">
        <v>188358</v>
      </c>
      <c r="H68" s="130">
        <v>-0.8</v>
      </c>
      <c r="I68" s="130">
        <v>163079</v>
      </c>
      <c r="J68" s="130">
        <v>25279</v>
      </c>
      <c r="K68" s="130">
        <v>-2.1</v>
      </c>
      <c r="L68" s="130">
        <v>8.4</v>
      </c>
      <c r="M68" s="130">
        <v>557670</v>
      </c>
      <c r="N68" s="130">
        <v>-2.8</v>
      </c>
      <c r="O68" s="130">
        <v>478180</v>
      </c>
      <c r="P68" s="130">
        <v>79490</v>
      </c>
      <c r="Q68" s="130">
        <v>-4.0999999999999996</v>
      </c>
      <c r="R68" s="130">
        <v>6.2</v>
      </c>
      <c r="S68" s="130">
        <v>3</v>
      </c>
    </row>
    <row r="69" spans="1:19" s="44" customFormat="1" x14ac:dyDescent="0.25">
      <c r="A69" s="42" t="s">
        <v>27</v>
      </c>
      <c r="B69" s="43" t="s">
        <v>28</v>
      </c>
      <c r="C69" s="130">
        <v>95</v>
      </c>
      <c r="D69" s="130">
        <v>92</v>
      </c>
      <c r="E69" s="130">
        <v>5098</v>
      </c>
      <c r="F69" s="130">
        <v>4887</v>
      </c>
      <c r="G69" s="130">
        <v>21846</v>
      </c>
      <c r="H69" s="130">
        <v>0</v>
      </c>
      <c r="I69" s="130">
        <v>17919</v>
      </c>
      <c r="J69" s="130">
        <v>3927</v>
      </c>
      <c r="K69" s="130">
        <v>-2.4</v>
      </c>
      <c r="L69" s="130">
        <v>12.5</v>
      </c>
      <c r="M69" s="130">
        <v>67078</v>
      </c>
      <c r="N69" s="130">
        <v>-1.1000000000000001</v>
      </c>
      <c r="O69" s="130">
        <v>57829</v>
      </c>
      <c r="P69" s="130">
        <v>9249</v>
      </c>
      <c r="Q69" s="130">
        <v>-2.4</v>
      </c>
      <c r="R69" s="130">
        <v>7.9</v>
      </c>
      <c r="S69" s="130">
        <v>3.1</v>
      </c>
    </row>
    <row r="70" spans="1:19" s="44" customFormat="1" x14ac:dyDescent="0.25">
      <c r="A70" s="42" t="s">
        <v>29</v>
      </c>
      <c r="B70" s="43" t="s">
        <v>30</v>
      </c>
      <c r="C70" s="130">
        <v>170</v>
      </c>
      <c r="D70" s="130">
        <v>167</v>
      </c>
      <c r="E70" s="130">
        <v>10478</v>
      </c>
      <c r="F70" s="130">
        <v>9716</v>
      </c>
      <c r="G70" s="130">
        <v>59678</v>
      </c>
      <c r="H70" s="130">
        <v>7.2</v>
      </c>
      <c r="I70" s="130">
        <v>50103</v>
      </c>
      <c r="J70" s="130">
        <v>9575</v>
      </c>
      <c r="K70" s="130">
        <v>2.9</v>
      </c>
      <c r="L70" s="130">
        <v>37.4</v>
      </c>
      <c r="M70" s="130">
        <v>150981</v>
      </c>
      <c r="N70" s="130">
        <v>4.3</v>
      </c>
      <c r="O70" s="130">
        <v>130664</v>
      </c>
      <c r="P70" s="130">
        <v>20317</v>
      </c>
      <c r="Q70" s="130">
        <v>0.1</v>
      </c>
      <c r="R70" s="130">
        <v>43.2</v>
      </c>
      <c r="S70" s="130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1009955</v>
      </c>
      <c r="H71" s="33">
        <f>G71/'2023'!G71*100-100</f>
        <v>1.9161082054195617</v>
      </c>
      <c r="I71" s="31">
        <f>SUM(I64:I70)</f>
        <v>849679</v>
      </c>
      <c r="J71" s="31">
        <f>SUM(J64:J70)</f>
        <v>160276</v>
      </c>
      <c r="K71" s="33">
        <f>I71/'2023'!I71*100-100</f>
        <v>-0.55825450085377781</v>
      </c>
      <c r="L71" s="33">
        <f>J71/'2023'!J71*100-100</f>
        <v>17.402833326008292</v>
      </c>
      <c r="M71" s="31">
        <f>SUM(M64:M70)</f>
        <v>2636130</v>
      </c>
      <c r="N71" s="33">
        <f>M71/'2023'!M71*100-100</f>
        <v>-0.86472086296089401</v>
      </c>
      <c r="O71" s="31">
        <f>SUM(O64:O70)</f>
        <v>2258241</v>
      </c>
      <c r="P71" s="31">
        <f>SUM(P64:P70)</f>
        <v>377889</v>
      </c>
      <c r="Q71" s="33">
        <f>O71/'2023'!O71*100-100</f>
        <v>-2.9980206491652268</v>
      </c>
      <c r="R71" s="33">
        <f>P71/'2023'!P71*100-100</f>
        <v>14.135516841443959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4848881</v>
      </c>
      <c r="H72" s="38">
        <f>G72/'2023'!G72*100-100</f>
        <v>0.71472026729415461</v>
      </c>
      <c r="I72" s="35">
        <f>I71+I60+I49+I38+I27+I16</f>
        <v>4099166</v>
      </c>
      <c r="J72" s="35">
        <f>J71+J60+J49+J38+J27+J16</f>
        <v>749715</v>
      </c>
      <c r="K72" s="38">
        <f>I72/'2023'!I72*100-100</f>
        <v>-3.6018741451044889E-2</v>
      </c>
      <c r="L72" s="38">
        <f>J72/'2023'!J72*100-100</f>
        <v>5.0274015589189673</v>
      </c>
      <c r="M72" s="35">
        <f>M71+M60+M49+M38+M27+M16</f>
        <v>13305656</v>
      </c>
      <c r="N72" s="38">
        <f>M72/'2023'!M72*100-100</f>
        <v>-0.98744250783131804</v>
      </c>
      <c r="O72" s="35">
        <f>O71+O60+O49+O38+O27+O16</f>
        <v>11479902</v>
      </c>
      <c r="P72" s="35">
        <f>P71+P60+P49+P38+P27+P16</f>
        <v>1825754</v>
      </c>
      <c r="Q72" s="38">
        <f>O72/'2023'!O72*100-100</f>
        <v>-1.3735144044009076</v>
      </c>
      <c r="R72" s="38">
        <f>P72/'2023'!P72*100-100</f>
        <v>1.5110843244878112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6" t="s">
        <v>36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</row>
    <row r="75" spans="1:19" s="44" customFormat="1" x14ac:dyDescent="0.25">
      <c r="A75" s="42" t="s">
        <v>17</v>
      </c>
      <c r="B75" s="43" t="s">
        <v>18</v>
      </c>
      <c r="C75" s="131">
        <v>406</v>
      </c>
      <c r="D75" s="131">
        <v>389</v>
      </c>
      <c r="E75" s="131">
        <v>20829</v>
      </c>
      <c r="F75" s="131">
        <v>19883</v>
      </c>
      <c r="G75" s="131">
        <v>133533</v>
      </c>
      <c r="H75" s="131">
        <v>1.3</v>
      </c>
      <c r="I75" s="131">
        <v>88428</v>
      </c>
      <c r="J75" s="131">
        <v>45105</v>
      </c>
      <c r="K75" s="131">
        <v>1.1000000000000001</v>
      </c>
      <c r="L75" s="131">
        <v>1.7</v>
      </c>
      <c r="M75" s="131">
        <v>338318</v>
      </c>
      <c r="N75" s="131">
        <v>-0.4</v>
      </c>
      <c r="O75" s="131">
        <v>228718</v>
      </c>
      <c r="P75" s="131">
        <v>109600</v>
      </c>
      <c r="Q75" s="131">
        <v>-3.3</v>
      </c>
      <c r="R75" s="131">
        <v>6.4</v>
      </c>
      <c r="S75" s="131">
        <v>2.5</v>
      </c>
    </row>
    <row r="76" spans="1:19" s="44" customFormat="1" x14ac:dyDescent="0.25">
      <c r="A76" s="42" t="s">
        <v>19</v>
      </c>
      <c r="B76" s="43" t="s">
        <v>20</v>
      </c>
      <c r="C76" s="131">
        <v>514</v>
      </c>
      <c r="D76" s="131">
        <v>498</v>
      </c>
      <c r="E76" s="131">
        <v>30387</v>
      </c>
      <c r="F76" s="131">
        <v>28728</v>
      </c>
      <c r="G76" s="131">
        <v>184420</v>
      </c>
      <c r="H76" s="131">
        <v>7.5</v>
      </c>
      <c r="I76" s="131">
        <v>148623</v>
      </c>
      <c r="J76" s="131">
        <v>35797</v>
      </c>
      <c r="K76" s="131">
        <v>5.3</v>
      </c>
      <c r="L76" s="131">
        <v>17.8</v>
      </c>
      <c r="M76" s="131">
        <v>431509</v>
      </c>
      <c r="N76" s="131">
        <v>5.0999999999999996</v>
      </c>
      <c r="O76" s="131">
        <v>360973</v>
      </c>
      <c r="P76" s="131">
        <v>70536</v>
      </c>
      <c r="Q76" s="131">
        <v>4.7</v>
      </c>
      <c r="R76" s="131">
        <v>6.9</v>
      </c>
      <c r="S76" s="131">
        <v>2.2999999999999998</v>
      </c>
    </row>
    <row r="77" spans="1:19" s="44" customFormat="1" x14ac:dyDescent="0.25">
      <c r="A77" s="42" t="s">
        <v>21</v>
      </c>
      <c r="B77" s="43" t="s">
        <v>22</v>
      </c>
      <c r="C77" s="131">
        <v>556</v>
      </c>
      <c r="D77" s="131">
        <v>544</v>
      </c>
      <c r="E77" s="131">
        <v>28838</v>
      </c>
      <c r="F77" s="131">
        <v>27859</v>
      </c>
      <c r="G77" s="131">
        <v>175030</v>
      </c>
      <c r="H77" s="131">
        <v>6</v>
      </c>
      <c r="I77" s="131">
        <v>143228</v>
      </c>
      <c r="J77" s="131">
        <v>31802</v>
      </c>
      <c r="K77" s="131">
        <v>4.4000000000000004</v>
      </c>
      <c r="L77" s="131">
        <v>14.1</v>
      </c>
      <c r="M77" s="131">
        <v>427653</v>
      </c>
      <c r="N77" s="131">
        <v>4.7</v>
      </c>
      <c r="O77" s="131">
        <v>355981</v>
      </c>
      <c r="P77" s="131">
        <v>71672</v>
      </c>
      <c r="Q77" s="131">
        <v>2.9</v>
      </c>
      <c r="R77" s="131">
        <v>15</v>
      </c>
      <c r="S77" s="131">
        <v>2.4</v>
      </c>
    </row>
    <row r="78" spans="1:19" s="44" customFormat="1" x14ac:dyDescent="0.25">
      <c r="A78" s="42" t="s">
        <v>23</v>
      </c>
      <c r="B78" s="43" t="s">
        <v>24</v>
      </c>
      <c r="C78" s="131">
        <v>689</v>
      </c>
      <c r="D78" s="131">
        <v>670</v>
      </c>
      <c r="E78" s="131">
        <v>39962</v>
      </c>
      <c r="F78" s="131">
        <v>38412</v>
      </c>
      <c r="G78" s="131">
        <v>183764</v>
      </c>
      <c r="H78" s="131">
        <v>0.4</v>
      </c>
      <c r="I78" s="131">
        <v>161229</v>
      </c>
      <c r="J78" s="131">
        <v>22535</v>
      </c>
      <c r="K78" s="131">
        <v>-1.3</v>
      </c>
      <c r="L78" s="131">
        <v>13.8</v>
      </c>
      <c r="M78" s="131">
        <v>674901</v>
      </c>
      <c r="N78" s="131">
        <v>2.2999999999999998</v>
      </c>
      <c r="O78" s="131">
        <v>613078</v>
      </c>
      <c r="P78" s="131">
        <v>61823</v>
      </c>
      <c r="Q78" s="131">
        <v>1.1000000000000001</v>
      </c>
      <c r="R78" s="131">
        <v>15</v>
      </c>
      <c r="S78" s="131">
        <v>3.7</v>
      </c>
    </row>
    <row r="79" spans="1:19" s="44" customFormat="1" x14ac:dyDescent="0.25">
      <c r="A79" s="42" t="s">
        <v>25</v>
      </c>
      <c r="B79" s="43" t="s">
        <v>26</v>
      </c>
      <c r="C79" s="131">
        <v>763</v>
      </c>
      <c r="D79" s="131">
        <v>750</v>
      </c>
      <c r="E79" s="131">
        <v>43055</v>
      </c>
      <c r="F79" s="131">
        <v>41916</v>
      </c>
      <c r="G79" s="131">
        <v>181094</v>
      </c>
      <c r="H79" s="131">
        <v>0.9</v>
      </c>
      <c r="I79" s="131">
        <v>152109</v>
      </c>
      <c r="J79" s="131">
        <v>28985</v>
      </c>
      <c r="K79" s="131">
        <v>0.8</v>
      </c>
      <c r="L79" s="131">
        <v>1</v>
      </c>
      <c r="M79" s="131">
        <v>639033</v>
      </c>
      <c r="N79" s="131">
        <v>0.4</v>
      </c>
      <c r="O79" s="131">
        <v>526384</v>
      </c>
      <c r="P79" s="131">
        <v>112649</v>
      </c>
      <c r="Q79" s="131">
        <v>1.3</v>
      </c>
      <c r="R79" s="131">
        <v>-3.6</v>
      </c>
      <c r="S79" s="131">
        <v>3.5</v>
      </c>
    </row>
    <row r="80" spans="1:19" s="44" customFormat="1" x14ac:dyDescent="0.25">
      <c r="A80" s="42" t="s">
        <v>27</v>
      </c>
      <c r="B80" s="43" t="s">
        <v>28</v>
      </c>
      <c r="C80" s="131">
        <v>96</v>
      </c>
      <c r="D80" s="131">
        <v>93</v>
      </c>
      <c r="E80" s="131">
        <v>5110</v>
      </c>
      <c r="F80" s="131">
        <v>4767</v>
      </c>
      <c r="G80" s="131">
        <v>18660</v>
      </c>
      <c r="H80" s="131">
        <v>7.1</v>
      </c>
      <c r="I80" s="131">
        <v>14756</v>
      </c>
      <c r="J80" s="131">
        <v>3904</v>
      </c>
      <c r="K80" s="131">
        <v>6.5</v>
      </c>
      <c r="L80" s="131">
        <v>9.5</v>
      </c>
      <c r="M80" s="131">
        <v>64182</v>
      </c>
      <c r="N80" s="131">
        <v>1.5</v>
      </c>
      <c r="O80" s="131">
        <v>54637</v>
      </c>
      <c r="P80" s="131">
        <v>9545</v>
      </c>
      <c r="Q80" s="131">
        <v>1.5</v>
      </c>
      <c r="R80" s="131">
        <v>1.6</v>
      </c>
      <c r="S80" s="131">
        <v>3.4</v>
      </c>
    </row>
    <row r="81" spans="1:19" s="44" customFormat="1" x14ac:dyDescent="0.25">
      <c r="A81" s="42" t="s">
        <v>29</v>
      </c>
      <c r="B81" s="43" t="s">
        <v>30</v>
      </c>
      <c r="C81" s="131">
        <v>168</v>
      </c>
      <c r="D81" s="131">
        <v>165</v>
      </c>
      <c r="E81" s="131">
        <v>10384</v>
      </c>
      <c r="F81" s="131">
        <v>9650</v>
      </c>
      <c r="G81" s="131">
        <v>43003</v>
      </c>
      <c r="H81" s="131">
        <v>7.5</v>
      </c>
      <c r="I81" s="131">
        <v>36383</v>
      </c>
      <c r="J81" s="131">
        <v>6620</v>
      </c>
      <c r="K81" s="131">
        <v>4.2</v>
      </c>
      <c r="L81" s="131">
        <v>30.9</v>
      </c>
      <c r="M81" s="131">
        <v>128322</v>
      </c>
      <c r="N81" s="131">
        <v>0.7</v>
      </c>
      <c r="O81" s="131">
        <v>114413</v>
      </c>
      <c r="P81" s="131">
        <v>13909</v>
      </c>
      <c r="Q81" s="131">
        <v>-1.5</v>
      </c>
      <c r="R81" s="131">
        <v>24.3</v>
      </c>
      <c r="S81" s="131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919504</v>
      </c>
      <c r="H82" s="33">
        <f>G82/'2023'!G82*100-100</f>
        <v>3.4870306948288317</v>
      </c>
      <c r="I82" s="31">
        <f>SUM(I75:I81)</f>
        <v>744756</v>
      </c>
      <c r="J82" s="31">
        <f>SUM(J75:J81)</f>
        <v>174748</v>
      </c>
      <c r="K82" s="33">
        <f>I82/'2023'!I82*100-100</f>
        <v>2.1925774276630534</v>
      </c>
      <c r="L82" s="33">
        <f>J82/'2023'!J82*100-100</f>
        <v>9.3925280448717814</v>
      </c>
      <c r="M82" s="31">
        <f>SUM(M75:M81)</f>
        <v>2703918</v>
      </c>
      <c r="N82" s="33">
        <f>M82/'2023'!M82*100-100</f>
        <v>2.2018282737988386</v>
      </c>
      <c r="O82" s="31">
        <f>SUM(O75:O81)</f>
        <v>2254184</v>
      </c>
      <c r="P82" s="31">
        <f>SUM(P75:P81)</f>
        <v>449734</v>
      </c>
      <c r="Q82" s="33">
        <f>O82/'2023'!O82*100-100</f>
        <v>1.3956735379793344</v>
      </c>
      <c r="R82" s="33">
        <f>P82/'2023'!P82*100-100</f>
        <v>6.4436497210710257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5768385</v>
      </c>
      <c r="H83" s="38">
        <f>G83/'2023'!G83*100-100</f>
        <v>1.1466437266613809</v>
      </c>
      <c r="I83" s="35">
        <f>I82+I71+I60+I49+I38+I27+I16</f>
        <v>4843922</v>
      </c>
      <c r="J83" s="35">
        <f>J82+J71+J60+J49+J38+J27+J16</f>
        <v>924463</v>
      </c>
      <c r="K83" s="38">
        <f>I83/'2023'!I83*100-100</f>
        <v>0.30028450621399827</v>
      </c>
      <c r="L83" s="38">
        <f>J83/'2023'!J83*100-100</f>
        <v>5.8256217003292363</v>
      </c>
      <c r="M83" s="35">
        <f>M82+M71+M60+M49+M38+M27+M16</f>
        <v>16009574</v>
      </c>
      <c r="N83" s="38">
        <f>M83/'2023'!M83*100-100</f>
        <v>-0.46283835686072905</v>
      </c>
      <c r="O83" s="35">
        <f>O82+O71+O60+O49+O38+O27+O16</f>
        <v>13734086</v>
      </c>
      <c r="P83" s="35">
        <f>P82+P71+P60+P49+P38+P27+P16</f>
        <v>2275488</v>
      </c>
      <c r="Q83" s="38">
        <f>O83/'2023'!O83*100-100</f>
        <v>-0.92942820465397347</v>
      </c>
      <c r="R83" s="38">
        <f>P83/'2023'!P83*100-100</f>
        <v>2.4493884745518528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6" t="s">
        <v>37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</row>
    <row r="86" spans="1:19" s="44" customFormat="1" x14ac:dyDescent="0.25">
      <c r="A86" s="85" t="s">
        <v>17</v>
      </c>
      <c r="B86" s="86" t="s">
        <v>18</v>
      </c>
      <c r="C86" s="132">
        <v>405</v>
      </c>
      <c r="D86" s="132">
        <v>389</v>
      </c>
      <c r="E86" s="132">
        <v>20811</v>
      </c>
      <c r="F86" s="132">
        <v>19917</v>
      </c>
      <c r="G86" s="132">
        <v>147874</v>
      </c>
      <c r="H86" s="132">
        <v>0.6</v>
      </c>
      <c r="I86" s="132">
        <v>101560</v>
      </c>
      <c r="J86" s="132">
        <v>46314</v>
      </c>
      <c r="K86" s="132">
        <v>-0.7</v>
      </c>
      <c r="L86" s="132">
        <v>3.6</v>
      </c>
      <c r="M86" s="132">
        <v>371483</v>
      </c>
      <c r="N86" s="132">
        <v>4.2</v>
      </c>
      <c r="O86" s="132">
        <v>256076</v>
      </c>
      <c r="P86" s="132">
        <v>115407</v>
      </c>
      <c r="Q86" s="132">
        <v>1</v>
      </c>
      <c r="R86" s="132">
        <v>12.1</v>
      </c>
      <c r="S86" s="132">
        <v>2.5</v>
      </c>
    </row>
    <row r="87" spans="1:19" s="44" customFormat="1" x14ac:dyDescent="0.25">
      <c r="A87" s="85" t="s">
        <v>19</v>
      </c>
      <c r="B87" s="86" t="s">
        <v>20</v>
      </c>
      <c r="C87" s="132">
        <v>515</v>
      </c>
      <c r="D87" s="132">
        <v>497</v>
      </c>
      <c r="E87" s="132">
        <v>30313</v>
      </c>
      <c r="F87" s="132">
        <v>28744</v>
      </c>
      <c r="G87" s="132">
        <v>193112</v>
      </c>
      <c r="H87" s="132">
        <v>-7.8</v>
      </c>
      <c r="I87" s="132">
        <v>159290</v>
      </c>
      <c r="J87" s="132">
        <v>33822</v>
      </c>
      <c r="K87" s="132">
        <v>-8.6999999999999993</v>
      </c>
      <c r="L87" s="132">
        <v>-3.3</v>
      </c>
      <c r="M87" s="132">
        <v>438472</v>
      </c>
      <c r="N87" s="132">
        <v>-6.7</v>
      </c>
      <c r="O87" s="132">
        <v>371230</v>
      </c>
      <c r="P87" s="132">
        <v>67242</v>
      </c>
      <c r="Q87" s="132">
        <v>-5.6</v>
      </c>
      <c r="R87" s="132">
        <v>-12.2</v>
      </c>
      <c r="S87" s="132">
        <v>2.2999999999999998</v>
      </c>
    </row>
    <row r="88" spans="1:19" s="44" customFormat="1" x14ac:dyDescent="0.25">
      <c r="A88" s="85" t="s">
        <v>21</v>
      </c>
      <c r="B88" s="86" t="s">
        <v>22</v>
      </c>
      <c r="C88" s="132">
        <v>554</v>
      </c>
      <c r="D88" s="132">
        <v>543</v>
      </c>
      <c r="E88" s="132">
        <v>28771</v>
      </c>
      <c r="F88" s="132">
        <v>27836</v>
      </c>
      <c r="G88" s="132">
        <v>197254</v>
      </c>
      <c r="H88" s="132">
        <v>3.7</v>
      </c>
      <c r="I88" s="132">
        <v>169773</v>
      </c>
      <c r="J88" s="132">
        <v>27481</v>
      </c>
      <c r="K88" s="132">
        <v>1</v>
      </c>
      <c r="L88" s="132">
        <v>24</v>
      </c>
      <c r="M88" s="132">
        <v>471859</v>
      </c>
      <c r="N88" s="132">
        <v>1.5</v>
      </c>
      <c r="O88" s="132">
        <v>406273</v>
      </c>
      <c r="P88" s="132">
        <v>65586</v>
      </c>
      <c r="Q88" s="132">
        <v>-0.3</v>
      </c>
      <c r="R88" s="132">
        <v>14.6</v>
      </c>
      <c r="S88" s="132">
        <v>2.4</v>
      </c>
    </row>
    <row r="89" spans="1:19" s="44" customFormat="1" x14ac:dyDescent="0.25">
      <c r="A89" s="85" t="s">
        <v>23</v>
      </c>
      <c r="B89" s="86" t="s">
        <v>24</v>
      </c>
      <c r="C89" s="132">
        <v>690</v>
      </c>
      <c r="D89" s="132">
        <v>666</v>
      </c>
      <c r="E89" s="132">
        <v>39993</v>
      </c>
      <c r="F89" s="132">
        <v>38312</v>
      </c>
      <c r="G89" s="132">
        <v>208237</v>
      </c>
      <c r="H89" s="132">
        <v>1.4</v>
      </c>
      <c r="I89" s="132">
        <v>183925</v>
      </c>
      <c r="J89" s="132">
        <v>24312</v>
      </c>
      <c r="K89" s="132">
        <v>-0.8</v>
      </c>
      <c r="L89" s="132">
        <v>21.5</v>
      </c>
      <c r="M89" s="132">
        <v>695526</v>
      </c>
      <c r="N89" s="132">
        <v>3.4</v>
      </c>
      <c r="O89" s="132">
        <v>634065</v>
      </c>
      <c r="P89" s="132">
        <v>61461</v>
      </c>
      <c r="Q89" s="132">
        <v>3</v>
      </c>
      <c r="R89" s="132">
        <v>7.8</v>
      </c>
      <c r="S89" s="132">
        <v>3.3</v>
      </c>
    </row>
    <row r="90" spans="1:19" s="44" customFormat="1" x14ac:dyDescent="0.25">
      <c r="A90" s="85" t="s">
        <v>25</v>
      </c>
      <c r="B90" s="86" t="s">
        <v>26</v>
      </c>
      <c r="C90" s="132">
        <v>762</v>
      </c>
      <c r="D90" s="132">
        <v>750</v>
      </c>
      <c r="E90" s="132">
        <v>43083</v>
      </c>
      <c r="F90" s="132">
        <v>41872</v>
      </c>
      <c r="G90" s="132">
        <v>210729</v>
      </c>
      <c r="H90" s="132">
        <v>3.4</v>
      </c>
      <c r="I90" s="132">
        <v>173087</v>
      </c>
      <c r="J90" s="132">
        <v>37642</v>
      </c>
      <c r="K90" s="132">
        <v>2.2999999999999998</v>
      </c>
      <c r="L90" s="132">
        <v>8.8000000000000007</v>
      </c>
      <c r="M90" s="132">
        <v>697453</v>
      </c>
      <c r="N90" s="132">
        <v>3.2</v>
      </c>
      <c r="O90" s="132">
        <v>538864</v>
      </c>
      <c r="P90" s="132">
        <v>158589</v>
      </c>
      <c r="Q90" s="132">
        <v>2.8</v>
      </c>
      <c r="R90" s="132">
        <v>4.5999999999999996</v>
      </c>
      <c r="S90" s="132">
        <v>3.3</v>
      </c>
    </row>
    <row r="91" spans="1:19" s="44" customFormat="1" x14ac:dyDescent="0.25">
      <c r="A91" s="85" t="s">
        <v>27</v>
      </c>
      <c r="B91" s="86" t="s">
        <v>28</v>
      </c>
      <c r="C91" s="132">
        <v>96</v>
      </c>
      <c r="D91" s="132">
        <v>93</v>
      </c>
      <c r="E91" s="132">
        <v>5107</v>
      </c>
      <c r="F91" s="132">
        <v>4893</v>
      </c>
      <c r="G91" s="132">
        <v>20000</v>
      </c>
      <c r="H91" s="132">
        <v>-5.9</v>
      </c>
      <c r="I91" s="132">
        <v>16610</v>
      </c>
      <c r="J91" s="132">
        <v>3390</v>
      </c>
      <c r="K91" s="132">
        <v>-3.3</v>
      </c>
      <c r="L91" s="132">
        <v>-16.8</v>
      </c>
      <c r="M91" s="132">
        <v>66468</v>
      </c>
      <c r="N91" s="132">
        <v>-7.4</v>
      </c>
      <c r="O91" s="132">
        <v>57780</v>
      </c>
      <c r="P91" s="132">
        <v>8688</v>
      </c>
      <c r="Q91" s="132">
        <v>-5</v>
      </c>
      <c r="R91" s="132">
        <v>-20.6</v>
      </c>
      <c r="S91" s="132">
        <v>3.3</v>
      </c>
    </row>
    <row r="92" spans="1:19" s="44" customFormat="1" x14ac:dyDescent="0.25">
      <c r="A92" s="85" t="s">
        <v>29</v>
      </c>
      <c r="B92" s="86" t="s">
        <v>30</v>
      </c>
      <c r="C92" s="132">
        <v>169</v>
      </c>
      <c r="D92" s="132">
        <v>166</v>
      </c>
      <c r="E92" s="132">
        <v>10439</v>
      </c>
      <c r="F92" s="132">
        <v>9753</v>
      </c>
      <c r="G92" s="132">
        <v>53083</v>
      </c>
      <c r="H92" s="132">
        <v>-5.0999999999999996</v>
      </c>
      <c r="I92" s="132">
        <v>45889</v>
      </c>
      <c r="J92" s="132">
        <v>7194</v>
      </c>
      <c r="K92" s="132">
        <v>-7.1</v>
      </c>
      <c r="L92" s="132">
        <v>10.5</v>
      </c>
      <c r="M92" s="132">
        <v>145615</v>
      </c>
      <c r="N92" s="132">
        <v>-5.5</v>
      </c>
      <c r="O92" s="132">
        <v>129346</v>
      </c>
      <c r="P92" s="132">
        <v>16269</v>
      </c>
      <c r="Q92" s="132">
        <v>-6.4</v>
      </c>
      <c r="R92" s="132">
        <v>2.5</v>
      </c>
      <c r="S92" s="132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1030289</v>
      </c>
      <c r="H93" s="33">
        <f>G93/'2023'!G93*100-100</f>
        <v>-0.26649448909144269</v>
      </c>
      <c r="I93" s="31">
        <f>SUM(I86:I92)</f>
        <v>850134</v>
      </c>
      <c r="J93" s="31">
        <f>SUM(J86:J92)</f>
        <v>180155</v>
      </c>
      <c r="K93" s="33">
        <f>I93/'2023'!I93*100-100</f>
        <v>-1.8336886008771245</v>
      </c>
      <c r="L93" s="33">
        <f>J93/'2023'!J93*100-100</f>
        <v>7.8591613382187404</v>
      </c>
      <c r="M93" s="31">
        <f>SUM(M86:M92)</f>
        <v>2886876</v>
      </c>
      <c r="N93" s="33">
        <f>M93/'2023'!M93*100-100</f>
        <v>0.74379824969761899</v>
      </c>
      <c r="O93" s="31">
        <f>SUM(O86:O92)</f>
        <v>2393634</v>
      </c>
      <c r="P93" s="31">
        <f>SUM(P86:P92)</f>
        <v>493242</v>
      </c>
      <c r="Q93" s="33">
        <f>O93/'2023'!O93*100-100</f>
        <v>1.0570820107631107E-2</v>
      </c>
      <c r="R93" s="33">
        <f>P93/'2023'!P93*100-100</f>
        <v>4.4603658342881261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6798674</v>
      </c>
      <c r="H94" s="38">
        <f>G94/'2023'!G94*100-100</f>
        <v>0.92992404729548639</v>
      </c>
      <c r="I94" s="35">
        <f>I93+I82+I71+I60+I49+I38+I27+I16</f>
        <v>5694056</v>
      </c>
      <c r="J94" s="35">
        <f>J93+J82+J71+J60+J49+J38+J27+J16</f>
        <v>1104618</v>
      </c>
      <c r="K94" s="38">
        <f>I94/'2023'!I94*100-100</f>
        <v>-2.4194819920666077E-2</v>
      </c>
      <c r="L94" s="38">
        <f>J94/'2023'!J94*100-100</f>
        <v>6.1520276763405803</v>
      </c>
      <c r="M94" s="35">
        <f>M93+M82+M71+M60+M49+M38+M27+M16</f>
        <v>18896450</v>
      </c>
      <c r="N94" s="38">
        <f>M94/'2023'!M94*100-100</f>
        <v>-0.28037034490317581</v>
      </c>
      <c r="O94" s="35">
        <f>O93+O82+O71+O60+O49+O38+O27+O16</f>
        <v>16127720</v>
      </c>
      <c r="P94" s="35">
        <f>P93+P82+P71+P60+P49+P38+P27+P16</f>
        <v>2768730</v>
      </c>
      <c r="Q94" s="38">
        <f>O94/'2023'!O94*100-100</f>
        <v>-0.79103422774893772</v>
      </c>
      <c r="R94" s="38">
        <f>P94/'2023'!P94*100-100</f>
        <v>2.8019512368997255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6" t="s">
        <v>38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</row>
    <row r="97" spans="1:19" s="44" customFormat="1" x14ac:dyDescent="0.25">
      <c r="A97" s="85" t="s">
        <v>17</v>
      </c>
      <c r="B97" s="86" t="s">
        <v>18</v>
      </c>
      <c r="C97" s="133">
        <v>405</v>
      </c>
      <c r="D97" s="133">
        <v>387</v>
      </c>
      <c r="E97" s="133">
        <v>20790</v>
      </c>
      <c r="F97" s="133">
        <v>19882</v>
      </c>
      <c r="G97" s="133">
        <v>132298</v>
      </c>
      <c r="H97" s="133">
        <v>-5.6</v>
      </c>
      <c r="I97" s="133">
        <v>99618</v>
      </c>
      <c r="J97" s="133">
        <v>32680</v>
      </c>
      <c r="K97" s="133">
        <v>-6.7</v>
      </c>
      <c r="L97" s="133">
        <v>-2.2000000000000002</v>
      </c>
      <c r="M97" s="133">
        <v>301239</v>
      </c>
      <c r="N97" s="133">
        <v>-4</v>
      </c>
      <c r="O97" s="133">
        <v>228906</v>
      </c>
      <c r="P97" s="133">
        <v>72333</v>
      </c>
      <c r="Q97" s="133">
        <v>-5.6</v>
      </c>
      <c r="R97" s="133">
        <v>1.5</v>
      </c>
      <c r="S97" s="133">
        <v>2.2999999999999998</v>
      </c>
    </row>
    <row r="98" spans="1:19" s="44" customFormat="1" x14ac:dyDescent="0.25">
      <c r="A98" s="85" t="s">
        <v>19</v>
      </c>
      <c r="B98" s="86" t="s">
        <v>20</v>
      </c>
      <c r="C98" s="133">
        <v>515</v>
      </c>
      <c r="D98" s="133">
        <v>498</v>
      </c>
      <c r="E98" s="133">
        <v>30319</v>
      </c>
      <c r="F98" s="133">
        <v>28809</v>
      </c>
      <c r="G98" s="133">
        <v>199812</v>
      </c>
      <c r="H98" s="133">
        <v>-3.7</v>
      </c>
      <c r="I98" s="133">
        <v>166630</v>
      </c>
      <c r="J98" s="133">
        <v>33182</v>
      </c>
      <c r="K98" s="133">
        <v>-5.4</v>
      </c>
      <c r="L98" s="133">
        <v>5.6</v>
      </c>
      <c r="M98" s="133">
        <v>419980</v>
      </c>
      <c r="N98" s="133">
        <v>-5.7</v>
      </c>
      <c r="O98" s="133">
        <v>356893</v>
      </c>
      <c r="P98" s="133">
        <v>63087</v>
      </c>
      <c r="Q98" s="133">
        <v>-5.7</v>
      </c>
      <c r="R98" s="133">
        <v>-5.3</v>
      </c>
      <c r="S98" s="133">
        <v>2.1</v>
      </c>
    </row>
    <row r="99" spans="1:19" s="44" customFormat="1" x14ac:dyDescent="0.25">
      <c r="A99" s="85" t="s">
        <v>21</v>
      </c>
      <c r="B99" s="86" t="s">
        <v>22</v>
      </c>
      <c r="C99" s="133">
        <v>553</v>
      </c>
      <c r="D99" s="133">
        <v>542</v>
      </c>
      <c r="E99" s="133">
        <v>28743</v>
      </c>
      <c r="F99" s="133">
        <v>27892</v>
      </c>
      <c r="G99" s="133">
        <v>191136</v>
      </c>
      <c r="H99" s="133">
        <v>-0.5</v>
      </c>
      <c r="I99" s="133">
        <v>166555</v>
      </c>
      <c r="J99" s="133">
        <v>24581</v>
      </c>
      <c r="K99" s="133">
        <v>-3.8</v>
      </c>
      <c r="L99" s="133">
        <v>29.7</v>
      </c>
      <c r="M99" s="133">
        <v>467305</v>
      </c>
      <c r="N99" s="133">
        <v>-3.2</v>
      </c>
      <c r="O99" s="133">
        <v>413287</v>
      </c>
      <c r="P99" s="133">
        <v>54018</v>
      </c>
      <c r="Q99" s="133">
        <v>-5</v>
      </c>
      <c r="R99" s="133">
        <v>13.7</v>
      </c>
      <c r="S99" s="133">
        <v>2.4</v>
      </c>
    </row>
    <row r="100" spans="1:19" s="44" customFormat="1" x14ac:dyDescent="0.25">
      <c r="A100" s="85" t="s">
        <v>23</v>
      </c>
      <c r="B100" s="86" t="s">
        <v>24</v>
      </c>
      <c r="C100" s="133">
        <v>688</v>
      </c>
      <c r="D100" s="133">
        <v>667</v>
      </c>
      <c r="E100" s="133">
        <v>39951</v>
      </c>
      <c r="F100" s="133">
        <v>38352</v>
      </c>
      <c r="G100" s="133">
        <v>212871</v>
      </c>
      <c r="H100" s="133">
        <v>-5.2</v>
      </c>
      <c r="I100" s="133">
        <v>190012</v>
      </c>
      <c r="J100" s="133">
        <v>22859</v>
      </c>
      <c r="K100" s="133">
        <v>-5.5</v>
      </c>
      <c r="L100" s="133">
        <v>-2.8</v>
      </c>
      <c r="M100" s="133">
        <v>648553</v>
      </c>
      <c r="N100" s="133">
        <v>-2.2000000000000002</v>
      </c>
      <c r="O100" s="133">
        <v>594859</v>
      </c>
      <c r="P100" s="133">
        <v>53694</v>
      </c>
      <c r="Q100" s="133">
        <v>-1.8</v>
      </c>
      <c r="R100" s="133">
        <v>-6.8</v>
      </c>
      <c r="S100" s="133">
        <v>3</v>
      </c>
    </row>
    <row r="101" spans="1:19" s="44" customFormat="1" x14ac:dyDescent="0.25">
      <c r="A101" s="85" t="s">
        <v>25</v>
      </c>
      <c r="B101" s="86" t="s">
        <v>26</v>
      </c>
      <c r="C101" s="133">
        <v>762</v>
      </c>
      <c r="D101" s="133">
        <v>748</v>
      </c>
      <c r="E101" s="133">
        <v>43146</v>
      </c>
      <c r="F101" s="133">
        <v>41777</v>
      </c>
      <c r="G101" s="133">
        <v>202799</v>
      </c>
      <c r="H101" s="133">
        <v>-5.2</v>
      </c>
      <c r="I101" s="133">
        <v>177708</v>
      </c>
      <c r="J101" s="133">
        <v>25091</v>
      </c>
      <c r="K101" s="133">
        <v>-5.5</v>
      </c>
      <c r="L101" s="133">
        <v>-2.9</v>
      </c>
      <c r="M101" s="133">
        <v>580676</v>
      </c>
      <c r="N101" s="133">
        <v>-3.1</v>
      </c>
      <c r="O101" s="133">
        <v>498797</v>
      </c>
      <c r="P101" s="133">
        <v>81879</v>
      </c>
      <c r="Q101" s="133">
        <v>-3.2</v>
      </c>
      <c r="R101" s="133">
        <v>-2.1</v>
      </c>
      <c r="S101" s="133">
        <v>2.9</v>
      </c>
    </row>
    <row r="102" spans="1:19" s="44" customFormat="1" x14ac:dyDescent="0.25">
      <c r="A102" s="85" t="s">
        <v>27</v>
      </c>
      <c r="B102" s="86" t="s">
        <v>28</v>
      </c>
      <c r="C102" s="133">
        <v>96</v>
      </c>
      <c r="D102" s="133">
        <v>92</v>
      </c>
      <c r="E102" s="133">
        <v>5108</v>
      </c>
      <c r="F102" s="133">
        <v>4880</v>
      </c>
      <c r="G102" s="133">
        <v>23158</v>
      </c>
      <c r="H102" s="133">
        <v>-3.7</v>
      </c>
      <c r="I102" s="133">
        <v>19640</v>
      </c>
      <c r="J102" s="133">
        <v>3518</v>
      </c>
      <c r="K102" s="133">
        <v>-2.7</v>
      </c>
      <c r="L102" s="133">
        <v>-9</v>
      </c>
      <c r="M102" s="133">
        <v>70088</v>
      </c>
      <c r="N102" s="133">
        <v>-4.4000000000000004</v>
      </c>
      <c r="O102" s="133">
        <v>61742</v>
      </c>
      <c r="P102" s="133">
        <v>8346</v>
      </c>
      <c r="Q102" s="133">
        <v>-1.9</v>
      </c>
      <c r="R102" s="133">
        <v>-19.5</v>
      </c>
      <c r="S102" s="133">
        <v>3</v>
      </c>
    </row>
    <row r="103" spans="1:19" s="44" customFormat="1" x14ac:dyDescent="0.25">
      <c r="A103" s="85" t="s">
        <v>29</v>
      </c>
      <c r="B103" s="86" t="s">
        <v>30</v>
      </c>
      <c r="C103" s="133">
        <v>168</v>
      </c>
      <c r="D103" s="133">
        <v>165</v>
      </c>
      <c r="E103" s="133">
        <v>10402</v>
      </c>
      <c r="F103" s="133">
        <v>9794</v>
      </c>
      <c r="G103" s="133">
        <v>55667</v>
      </c>
      <c r="H103" s="133">
        <v>-3.6</v>
      </c>
      <c r="I103" s="133">
        <v>49518</v>
      </c>
      <c r="J103" s="133">
        <v>6149</v>
      </c>
      <c r="K103" s="133">
        <v>-4.5</v>
      </c>
      <c r="L103" s="133">
        <v>4.5</v>
      </c>
      <c r="M103" s="133">
        <v>137715</v>
      </c>
      <c r="N103" s="133">
        <v>-4.5</v>
      </c>
      <c r="O103" s="133">
        <v>124838</v>
      </c>
      <c r="P103" s="133">
        <v>12877</v>
      </c>
      <c r="Q103" s="133">
        <v>-5.2</v>
      </c>
      <c r="R103" s="133">
        <v>1.9</v>
      </c>
      <c r="S103" s="133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1017741</v>
      </c>
      <c r="H104" s="33">
        <f>G104/'2023'!G104*100-100</f>
        <v>-3.9905022631178753</v>
      </c>
      <c r="I104" s="31">
        <f>SUM(I97:I103)</f>
        <v>869681</v>
      </c>
      <c r="J104" s="31">
        <f>SUM(J97:J103)</f>
        <v>148060</v>
      </c>
      <c r="K104" s="33">
        <f>I104/'2023'!I104*100-100</f>
        <v>-5.1708477673718249</v>
      </c>
      <c r="L104" s="33">
        <f>J104/'2023'!J104*100-100</f>
        <v>3.5826471431869464</v>
      </c>
      <c r="M104" s="31">
        <f>SUM(M97:M103)</f>
        <v>2625556</v>
      </c>
      <c r="N104" s="33">
        <f>M104/'2023'!M104*100-100</f>
        <v>-3.5302650573900962</v>
      </c>
      <c r="O104" s="31">
        <f>SUM(O97:O103)</f>
        <v>2279322</v>
      </c>
      <c r="P104" s="31">
        <f>SUM(P97:P103)</f>
        <v>346234</v>
      </c>
      <c r="Q104" s="33">
        <f>O104/'2023'!O104*100-100</f>
        <v>-3.906356714643465</v>
      </c>
      <c r="R104" s="33">
        <f>P104/'2023'!P104*100-100</f>
        <v>-0.97895938019259177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7816415</v>
      </c>
      <c r="H105" s="38">
        <f>G105/'2023'!G105*100-100</f>
        <v>0.26088765681606674</v>
      </c>
      <c r="I105" s="35">
        <f>I104+I93+I82+I71+I60+I49+I38+I27+I16</f>
        <v>6563737</v>
      </c>
      <c r="J105" s="35">
        <f>J104+J93+J82+J71+J60+J49+J38+J27+J16</f>
        <v>1252678</v>
      </c>
      <c r="K105" s="38">
        <f>I105/'2023'!I105*100-100</f>
        <v>-0.73799208987412612</v>
      </c>
      <c r="L105" s="38">
        <f>J105/'2023'!J105*100-100</f>
        <v>5.8417170874808448</v>
      </c>
      <c r="M105" s="35">
        <f>M104+M93+M82+M71+M60+M49+M38+M27+M16</f>
        <v>21522006</v>
      </c>
      <c r="N105" s="38">
        <f>M105/'2023'!M105*100-100</f>
        <v>-0.68851697108274834</v>
      </c>
      <c r="O105" s="35">
        <f>O104+O93+O82+O71+O60+O49+O38+O27+O16</f>
        <v>18407042</v>
      </c>
      <c r="P105" s="35">
        <f>P104+P93+P82+P71+P60+P49+P38+P27+P16</f>
        <v>3114964</v>
      </c>
      <c r="Q105" s="38">
        <f>O105/'2023'!O105*100-100</f>
        <v>-1.1877148378544433</v>
      </c>
      <c r="R105" s="38">
        <f>P105/'2023'!P105*100-100</f>
        <v>2.3674933608244402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6" t="s">
        <v>39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s="44" customFormat="1" x14ac:dyDescent="0.25">
      <c r="A108" s="135" t="s">
        <v>17</v>
      </c>
      <c r="B108" s="136" t="s">
        <v>18</v>
      </c>
      <c r="C108" s="134">
        <v>411</v>
      </c>
      <c r="D108" s="134">
        <v>388</v>
      </c>
      <c r="E108" s="134">
        <v>20881</v>
      </c>
      <c r="F108" s="134">
        <v>20043</v>
      </c>
      <c r="G108" s="134">
        <v>124093</v>
      </c>
      <c r="H108" s="134">
        <v>2.4</v>
      </c>
      <c r="I108" s="134">
        <v>90751</v>
      </c>
      <c r="J108" s="134">
        <v>33342</v>
      </c>
      <c r="K108" s="134">
        <v>0.9</v>
      </c>
      <c r="L108" s="134">
        <v>6.4</v>
      </c>
      <c r="M108" s="134">
        <v>301322</v>
      </c>
      <c r="N108" s="134">
        <v>1.3</v>
      </c>
      <c r="O108" s="134">
        <v>233022</v>
      </c>
      <c r="P108" s="134">
        <v>68300</v>
      </c>
      <c r="Q108" s="134">
        <v>3.3</v>
      </c>
      <c r="R108" s="134">
        <v>-4.9000000000000004</v>
      </c>
      <c r="S108" s="134">
        <v>2.4</v>
      </c>
    </row>
    <row r="109" spans="1:19" s="44" customFormat="1" x14ac:dyDescent="0.25">
      <c r="A109" s="135" t="s">
        <v>19</v>
      </c>
      <c r="B109" s="136" t="s">
        <v>20</v>
      </c>
      <c r="C109" s="134">
        <v>515</v>
      </c>
      <c r="D109" s="134">
        <v>493</v>
      </c>
      <c r="E109" s="134">
        <v>30366</v>
      </c>
      <c r="F109" s="134">
        <v>28591</v>
      </c>
      <c r="G109" s="134">
        <v>175234</v>
      </c>
      <c r="H109" s="134">
        <v>-4.3</v>
      </c>
      <c r="I109" s="134">
        <v>144752</v>
      </c>
      <c r="J109" s="134">
        <v>30482</v>
      </c>
      <c r="K109" s="134">
        <v>-5</v>
      </c>
      <c r="L109" s="134">
        <v>-1.1000000000000001</v>
      </c>
      <c r="M109" s="134">
        <v>397124</v>
      </c>
      <c r="N109" s="134">
        <v>-5.7</v>
      </c>
      <c r="O109" s="134">
        <v>335886</v>
      </c>
      <c r="P109" s="134">
        <v>61238</v>
      </c>
      <c r="Q109" s="134">
        <v>-5.0999999999999996</v>
      </c>
      <c r="R109" s="134">
        <v>-8.8000000000000007</v>
      </c>
      <c r="S109" s="134">
        <v>2.2999999999999998</v>
      </c>
    </row>
    <row r="110" spans="1:19" s="44" customFormat="1" x14ac:dyDescent="0.25">
      <c r="A110" s="135" t="s">
        <v>21</v>
      </c>
      <c r="B110" s="136" t="s">
        <v>22</v>
      </c>
      <c r="C110" s="134">
        <v>552</v>
      </c>
      <c r="D110" s="134">
        <v>542</v>
      </c>
      <c r="E110" s="134">
        <v>28766</v>
      </c>
      <c r="F110" s="134">
        <v>27913</v>
      </c>
      <c r="G110" s="134">
        <v>164772</v>
      </c>
      <c r="H110" s="134">
        <v>4.5</v>
      </c>
      <c r="I110" s="134">
        <v>147386</v>
      </c>
      <c r="J110" s="134">
        <v>17386</v>
      </c>
      <c r="K110" s="134">
        <v>4.5999999999999996</v>
      </c>
      <c r="L110" s="134">
        <v>4.0999999999999996</v>
      </c>
      <c r="M110" s="134">
        <v>441601</v>
      </c>
      <c r="N110" s="134">
        <v>1</v>
      </c>
      <c r="O110" s="134">
        <v>400064</v>
      </c>
      <c r="P110" s="134">
        <v>41537</v>
      </c>
      <c r="Q110" s="134">
        <v>1</v>
      </c>
      <c r="R110" s="134">
        <v>1.6</v>
      </c>
      <c r="S110" s="134">
        <v>2.7</v>
      </c>
    </row>
    <row r="111" spans="1:19" s="44" customFormat="1" x14ac:dyDescent="0.25">
      <c r="A111" s="135" t="s">
        <v>23</v>
      </c>
      <c r="B111" s="136" t="s">
        <v>24</v>
      </c>
      <c r="C111" s="134">
        <v>694</v>
      </c>
      <c r="D111" s="134">
        <v>673</v>
      </c>
      <c r="E111" s="134">
        <v>40343</v>
      </c>
      <c r="F111" s="134">
        <v>38679</v>
      </c>
      <c r="G111" s="134">
        <v>183852</v>
      </c>
      <c r="H111" s="134">
        <v>7.5</v>
      </c>
      <c r="I111" s="134">
        <v>166881</v>
      </c>
      <c r="J111" s="134">
        <v>16971</v>
      </c>
      <c r="K111" s="134">
        <v>6.4</v>
      </c>
      <c r="L111" s="134">
        <v>18.7</v>
      </c>
      <c r="M111" s="134">
        <v>619396</v>
      </c>
      <c r="N111" s="134">
        <v>4.7</v>
      </c>
      <c r="O111" s="134">
        <v>582138</v>
      </c>
      <c r="P111" s="134">
        <v>37258</v>
      </c>
      <c r="Q111" s="134">
        <v>4.9000000000000004</v>
      </c>
      <c r="R111" s="134">
        <v>1.3</v>
      </c>
      <c r="S111" s="134">
        <v>3.4</v>
      </c>
    </row>
    <row r="112" spans="1:19" s="44" customFormat="1" x14ac:dyDescent="0.25">
      <c r="A112" s="135" t="s">
        <v>25</v>
      </c>
      <c r="B112" s="136" t="s">
        <v>26</v>
      </c>
      <c r="C112" s="134">
        <v>764</v>
      </c>
      <c r="D112" s="134">
        <v>749</v>
      </c>
      <c r="E112" s="134">
        <v>43155</v>
      </c>
      <c r="F112" s="134">
        <v>41921</v>
      </c>
      <c r="G112" s="134">
        <v>190301</v>
      </c>
      <c r="H112" s="134">
        <v>-0.7</v>
      </c>
      <c r="I112" s="134">
        <v>168190</v>
      </c>
      <c r="J112" s="134">
        <v>22111</v>
      </c>
      <c r="K112" s="134">
        <v>-0.5</v>
      </c>
      <c r="L112" s="134">
        <v>-1.8</v>
      </c>
      <c r="M112" s="134">
        <v>625260</v>
      </c>
      <c r="N112" s="134">
        <v>0.8</v>
      </c>
      <c r="O112" s="134">
        <v>546235</v>
      </c>
      <c r="P112" s="134">
        <v>79025</v>
      </c>
      <c r="Q112" s="134">
        <v>-0.2</v>
      </c>
      <c r="R112" s="134">
        <v>8.3000000000000007</v>
      </c>
      <c r="S112" s="134">
        <v>3.3</v>
      </c>
    </row>
    <row r="113" spans="1:19" s="44" customFormat="1" x14ac:dyDescent="0.25">
      <c r="A113" s="135" t="s">
        <v>27</v>
      </c>
      <c r="B113" s="136" t="s">
        <v>28</v>
      </c>
      <c r="C113" s="134">
        <v>95</v>
      </c>
      <c r="D113" s="134">
        <v>92</v>
      </c>
      <c r="E113" s="134">
        <v>5065</v>
      </c>
      <c r="F113" s="134">
        <v>4852</v>
      </c>
      <c r="G113" s="134">
        <v>20704</v>
      </c>
      <c r="H113" s="134">
        <v>-1.5</v>
      </c>
      <c r="I113" s="134">
        <v>17688</v>
      </c>
      <c r="J113" s="134">
        <v>3016</v>
      </c>
      <c r="K113" s="134">
        <v>1.9</v>
      </c>
      <c r="L113" s="134">
        <v>-17.3</v>
      </c>
      <c r="M113" s="134">
        <v>66308</v>
      </c>
      <c r="N113" s="134">
        <v>-6.9</v>
      </c>
      <c r="O113" s="134">
        <v>59951</v>
      </c>
      <c r="P113" s="134">
        <v>6357</v>
      </c>
      <c r="Q113" s="134">
        <v>-4.0999999999999996</v>
      </c>
      <c r="R113" s="134">
        <v>-27.1</v>
      </c>
      <c r="S113" s="134">
        <v>3.2</v>
      </c>
    </row>
    <row r="114" spans="1:19" s="44" customFormat="1" x14ac:dyDescent="0.25">
      <c r="A114" s="135" t="s">
        <v>29</v>
      </c>
      <c r="B114" s="136" t="s">
        <v>30</v>
      </c>
      <c r="C114" s="134">
        <v>170</v>
      </c>
      <c r="D114" s="134">
        <v>167</v>
      </c>
      <c r="E114" s="134">
        <v>10418</v>
      </c>
      <c r="F114" s="134">
        <v>10015</v>
      </c>
      <c r="G114" s="134">
        <v>48659</v>
      </c>
      <c r="H114" s="134">
        <v>-2</v>
      </c>
      <c r="I114" s="134">
        <v>43449</v>
      </c>
      <c r="J114" s="134">
        <v>5210</v>
      </c>
      <c r="K114" s="134">
        <v>2.6</v>
      </c>
      <c r="L114" s="134">
        <v>-28.5</v>
      </c>
      <c r="M114" s="134">
        <v>132303</v>
      </c>
      <c r="N114" s="134">
        <v>-2.8</v>
      </c>
      <c r="O114" s="134">
        <v>121537</v>
      </c>
      <c r="P114" s="134">
        <v>10766</v>
      </c>
      <c r="Q114" s="134">
        <v>2</v>
      </c>
      <c r="R114" s="134">
        <v>-36.4</v>
      </c>
      <c r="S114" s="134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907615</v>
      </c>
      <c r="H115" s="33">
        <f>G115/'2023'!G115*100-100</f>
        <v>1.3637419533528998</v>
      </c>
      <c r="I115" s="31">
        <f>SUM(I108:I114)</f>
        <v>779097</v>
      </c>
      <c r="J115" s="31">
        <f>SUM(J108:J114)</f>
        <v>128518</v>
      </c>
      <c r="K115" s="33">
        <f>I115/'2023'!I115*100-100</f>
        <v>1.3409418461266256</v>
      </c>
      <c r="L115" s="33">
        <f>J115/'2023'!J115*100-100</f>
        <v>1.5021798192961455</v>
      </c>
      <c r="M115" s="31">
        <f>SUM(M108:M114)</f>
        <v>2583314</v>
      </c>
      <c r="N115" s="33">
        <f>M115/'2023'!M115*100-100</f>
        <v>0.32809474357111412</v>
      </c>
      <c r="O115" s="31">
        <f>SUM(O108:O114)</f>
        <v>2278833</v>
      </c>
      <c r="P115" s="31">
        <f>SUM(P108:P114)</f>
        <v>304481</v>
      </c>
      <c r="Q115" s="33">
        <f>O115/'2023'!O115*100-100</f>
        <v>0.8527305034376127</v>
      </c>
      <c r="R115" s="33">
        <f>P115/'2023'!P115*100-100</f>
        <v>-3.4316415108102944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8724030</v>
      </c>
      <c r="H116" s="38">
        <f>G116/'2023'!G116*100-100</f>
        <v>0.37450468734898834</v>
      </c>
      <c r="I116" s="35">
        <f>I115+I104+I93+I82+I71+I60+I49+I38+I27+I16</f>
        <v>7342834</v>
      </c>
      <c r="J116" s="35">
        <f>J115+J104+J93+J82+J71+J60+J49+J38+J27+J16</f>
        <v>1381196</v>
      </c>
      <c r="K116" s="38">
        <f>I116/'2023'!I116*100-100</f>
        <v>-0.52146464218823496</v>
      </c>
      <c r="L116" s="38">
        <f>J116/'2023'!J116*100-100</f>
        <v>5.4223355251859573</v>
      </c>
      <c r="M116" s="35">
        <f>M115+M104+M93+M82+M71+M60+M49+M38+M27+M16</f>
        <v>24105320</v>
      </c>
      <c r="N116" s="38">
        <f>M116/'2023'!M116*100-100</f>
        <v>-0.58055565431148182</v>
      </c>
      <c r="O116" s="35">
        <f>O115+O104+O93+O82+O71+O60+O49+O38+O27+O16</f>
        <v>20685875</v>
      </c>
      <c r="P116" s="35">
        <f>P115+P104+P93+P82+P71+P60+P49+P38+P27+P16</f>
        <v>3419445</v>
      </c>
      <c r="Q116" s="38">
        <f>O116/'2023'!O116*100-100</f>
        <v>-0.96698761548455536</v>
      </c>
      <c r="R116" s="38">
        <f>P116/'2023'!P116*100-100</f>
        <v>1.8230171662164167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6" t="s">
        <v>40</v>
      </c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</row>
    <row r="119" spans="1:19" s="44" customFormat="1" x14ac:dyDescent="0.25">
      <c r="A119" s="42"/>
      <c r="B119" s="43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</row>
    <row r="120" spans="1:19" s="44" customFormat="1" x14ac:dyDescent="0.25">
      <c r="A120" s="42"/>
      <c r="B120" s="43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</row>
    <row r="121" spans="1:19" s="44" customFormat="1" x14ac:dyDescent="0.25">
      <c r="A121" s="42"/>
      <c r="B121" s="43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</row>
    <row r="122" spans="1:19" s="44" customFormat="1" x14ac:dyDescent="0.25">
      <c r="A122" s="42"/>
      <c r="B122" s="43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</row>
    <row r="123" spans="1:19" s="44" customFormat="1" x14ac:dyDescent="0.25">
      <c r="A123" s="42"/>
      <c r="B123" s="43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</row>
    <row r="124" spans="1:19" s="44" customFormat="1" x14ac:dyDescent="0.25">
      <c r="A124" s="42"/>
      <c r="B124" s="43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</row>
    <row r="125" spans="1:19" s="44" customFormat="1" x14ac:dyDescent="0.25">
      <c r="A125" s="42"/>
      <c r="B125" s="43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G126/'2023'!G126*100-100</f>
        <v>-100</v>
      </c>
      <c r="I126" s="31">
        <f>SUM(I119:I125)</f>
        <v>0</v>
      </c>
      <c r="J126" s="31">
        <f>SUM(J119:J125)</f>
        <v>0</v>
      </c>
      <c r="K126" s="33">
        <f>I126/'2023'!I126*100-100</f>
        <v>-100</v>
      </c>
      <c r="L126" s="33">
        <f>J126/'2023'!J126*100-100</f>
        <v>-100</v>
      </c>
      <c r="M126" s="31">
        <f>SUM(M119:M125)</f>
        <v>0</v>
      </c>
      <c r="N126" s="33">
        <f>M126/'2023'!M126*100-100</f>
        <v>-100</v>
      </c>
      <c r="O126" s="31">
        <f>SUM(O119:O125)</f>
        <v>0</v>
      </c>
      <c r="P126" s="31">
        <f>SUM(P119:P125)</f>
        <v>0</v>
      </c>
      <c r="Q126" s="33">
        <f>O126/'2023'!O126*100-100</f>
        <v>-100</v>
      </c>
      <c r="R126" s="33">
        <f>P126/'2023'!P126*100-100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8724030</v>
      </c>
      <c r="H127" s="38">
        <f>G127/'2023'!G127*100-100</f>
        <v>-7.7227363351265126</v>
      </c>
      <c r="I127" s="35">
        <f>I126+I115+I104+I93+I82+I71+I60+I49+I38+I27+I16</f>
        <v>7342834</v>
      </c>
      <c r="J127" s="35">
        <f>J126+J115+J104+J93+J82+J71+J60+J49+J38+J27+J16</f>
        <v>1381196</v>
      </c>
      <c r="K127" s="38">
        <f>I127/'2023'!I127*100-100</f>
        <v>-8.6235645032291046</v>
      </c>
      <c r="L127" s="38">
        <f>J127/'2023'!J127*100-100</f>
        <v>-2.6189734210789766</v>
      </c>
      <c r="M127" s="35">
        <f>M126+M115+M104+M93+M82+M71+M60+M49+M38+M27+M16</f>
        <v>24105320</v>
      </c>
      <c r="N127" s="38">
        <f>M127/'2023'!M127*100-100</f>
        <v>-8.3633760362061906</v>
      </c>
      <c r="O127" s="35">
        <f>O126+O115+O104+O93+O82+O71+O60+O49+O38+O27+O16</f>
        <v>20685875</v>
      </c>
      <c r="P127" s="35">
        <f>P126+P115+P104+P93+P82+P71+P60+P49+P38+P27+P16</f>
        <v>3419445</v>
      </c>
      <c r="Q127" s="38">
        <f>O127/'2023'!O127*100-100</f>
        <v>-8.8600056377956804</v>
      </c>
      <c r="R127" s="38">
        <f>P127/'2023'!P127*100-100</f>
        <v>-5.2396827508230501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6" t="s">
        <v>41</v>
      </c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</row>
    <row r="130" spans="1:19" s="44" customFormat="1" x14ac:dyDescent="0.25">
      <c r="A130" s="42"/>
      <c r="B130" s="43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</row>
    <row r="131" spans="1:19" s="44" customFormat="1" x14ac:dyDescent="0.25">
      <c r="A131" s="42"/>
      <c r="B131" s="43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</row>
    <row r="132" spans="1:19" s="44" customFormat="1" x14ac:dyDescent="0.25">
      <c r="A132" s="42"/>
      <c r="B132" s="43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</row>
    <row r="133" spans="1:19" s="44" customFormat="1" x14ac:dyDescent="0.25">
      <c r="A133" s="42"/>
      <c r="B133" s="43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</row>
    <row r="134" spans="1:19" s="44" customFormat="1" x14ac:dyDescent="0.25">
      <c r="A134" s="42"/>
      <c r="B134" s="43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</row>
    <row r="135" spans="1:19" s="44" customFormat="1" x14ac:dyDescent="0.25">
      <c r="A135" s="42"/>
      <c r="B135" s="43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</row>
    <row r="136" spans="1:19" s="44" customFormat="1" x14ac:dyDescent="0.25">
      <c r="A136" s="42"/>
      <c r="B136" s="43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G137/'2023'!G137*100-100</f>
        <v>-100</v>
      </c>
      <c r="I137" s="31">
        <f>SUM(I130:I136)</f>
        <v>0</v>
      </c>
      <c r="J137" s="31">
        <f>SUM(J130:J136)</f>
        <v>0</v>
      </c>
      <c r="K137" s="33">
        <f>I137/'2023'!I137*100-100</f>
        <v>-100</v>
      </c>
      <c r="L137" s="33">
        <f>J137/'2023'!J137*100-100</f>
        <v>-100</v>
      </c>
      <c r="M137" s="31">
        <f>SUM(M130:M136)</f>
        <v>0</v>
      </c>
      <c r="N137" s="33">
        <f>M137/'2023'!M137*100-100</f>
        <v>-100</v>
      </c>
      <c r="O137" s="31">
        <f>SUM(O130:O136)</f>
        <v>0</v>
      </c>
      <c r="P137" s="31">
        <f>SUM(P130:P136)</f>
        <v>0</v>
      </c>
      <c r="Q137" s="33">
        <f>O137/'2023'!O137*100-100</f>
        <v>-100</v>
      </c>
      <c r="R137" s="33">
        <f>P137/'2023'!P137*100-100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8724030</v>
      </c>
      <c r="H138" s="38">
        <f>G138/'2023'!G138*100-100</f>
        <v>-13.851196722643778</v>
      </c>
      <c r="I138" s="35">
        <f>I137+I126+I115+I104+I93+I82+I71+I60+I49+I38+I27+I16</f>
        <v>7342834</v>
      </c>
      <c r="J138" s="35">
        <f>J137+J126+J115+J104+J93+J82+J71+J60+J49+J38+J27+J16</f>
        <v>1381196</v>
      </c>
      <c r="K138" s="38">
        <f>I138/'2023'!I138*100-100</f>
        <v>-14.40099685515932</v>
      </c>
      <c r="L138" s="38">
        <f>J138/'2023'!J138*100-100</f>
        <v>-10.805529401584224</v>
      </c>
      <c r="M138" s="35">
        <f>M137+M126+M115+M104+M93+M82+M71+M60+M49+M38+M27+M16</f>
        <v>24105320</v>
      </c>
      <c r="N138" s="38">
        <f>M138/'2023'!M138*100-100</f>
        <v>-14.425439330163684</v>
      </c>
      <c r="O138" s="35">
        <f>O137+O126+O115+O104+O93+O82+O71+O60+O49+O38+O27+O16</f>
        <v>20685875</v>
      </c>
      <c r="P138" s="35">
        <f>P137+P126+P115+P104+P93+P82+P71+P60+P49+P38+P27+P16</f>
        <v>3419445</v>
      </c>
      <c r="Q138" s="38">
        <f>O138/'2023'!O138*100-100</f>
        <v>-14.742501923312958</v>
      </c>
      <c r="R138" s="38">
        <f>P138/'2023'!P138*100-100</f>
        <v>-12.455932841266062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116" activePane="bottomRight" state="frozen"/>
      <selection pane="topRight"/>
      <selection pane="bottomLeft"/>
      <selection pane="bottomRight" activeCell="N140" sqref="N140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13.8" thickBot="1" x14ac:dyDescent="0.3">
      <c r="A2" s="89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ht="25.5" customHeight="1" x14ac:dyDescent="0.25">
      <c r="A3" s="90" t="s">
        <v>2</v>
      </c>
      <c r="B3" s="91"/>
      <c r="C3" s="96" t="s">
        <v>3</v>
      </c>
      <c r="D3" s="96" t="s">
        <v>4</v>
      </c>
      <c r="E3" s="96" t="s">
        <v>5</v>
      </c>
      <c r="F3" s="96" t="s">
        <v>6</v>
      </c>
      <c r="G3" s="99" t="s">
        <v>7</v>
      </c>
      <c r="H3" s="100"/>
      <c r="I3" s="105" t="s">
        <v>7</v>
      </c>
      <c r="J3" s="91"/>
      <c r="K3" s="91"/>
      <c r="L3" s="91"/>
      <c r="M3" s="99" t="s">
        <v>8</v>
      </c>
      <c r="N3" s="100"/>
      <c r="O3" s="105" t="s">
        <v>8</v>
      </c>
      <c r="P3" s="91"/>
      <c r="Q3" s="91"/>
      <c r="R3" s="91"/>
      <c r="S3" s="107" t="s">
        <v>9</v>
      </c>
    </row>
    <row r="4" spans="1:19" x14ac:dyDescent="0.25">
      <c r="A4" s="92"/>
      <c r="B4" s="93"/>
      <c r="C4" s="97"/>
      <c r="D4" s="97"/>
      <c r="E4" s="97"/>
      <c r="F4" s="97"/>
      <c r="G4" s="101"/>
      <c r="H4" s="102"/>
      <c r="I4" s="109" t="s">
        <v>10</v>
      </c>
      <c r="J4" s="93"/>
      <c r="K4" s="93"/>
      <c r="L4" s="93"/>
      <c r="M4" s="101"/>
      <c r="N4" s="102"/>
      <c r="O4" s="109" t="s">
        <v>10</v>
      </c>
      <c r="P4" s="93"/>
      <c r="Q4" s="93"/>
      <c r="R4" s="93"/>
      <c r="S4" s="108"/>
    </row>
    <row r="5" spans="1:19" ht="25.5" customHeight="1" x14ac:dyDescent="0.25">
      <c r="A5" s="92"/>
      <c r="B5" s="93"/>
      <c r="C5" s="98"/>
      <c r="D5" s="98"/>
      <c r="E5" s="98"/>
      <c r="F5" s="98"/>
      <c r="G5" s="103"/>
      <c r="H5" s="104"/>
      <c r="I5" s="6" t="s">
        <v>11</v>
      </c>
      <c r="J5" s="6" t="s">
        <v>12</v>
      </c>
      <c r="K5" s="40" t="s">
        <v>11</v>
      </c>
      <c r="L5" s="40" t="s">
        <v>12</v>
      </c>
      <c r="M5" s="103"/>
      <c r="N5" s="104"/>
      <c r="O5" s="6" t="s">
        <v>11</v>
      </c>
      <c r="P5" s="6" t="s">
        <v>12</v>
      </c>
      <c r="Q5" s="40" t="s">
        <v>11</v>
      </c>
      <c r="R5" s="40" t="s">
        <v>12</v>
      </c>
      <c r="S5" s="108"/>
    </row>
    <row r="6" spans="1:19" ht="38.25" customHeight="1" thickBot="1" x14ac:dyDescent="0.3">
      <c r="A6" s="94"/>
      <c r="B6" s="9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6" t="s">
        <v>90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x14ac:dyDescent="0.25">
      <c r="A8" s="106" t="s">
        <v>16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6" t="s">
        <v>31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6" t="s">
        <v>32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6" t="s">
        <v>33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6" t="s">
        <v>34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6" t="s">
        <v>35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6" t="s">
        <v>36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6" t="s">
        <v>37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6" t="s">
        <v>38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6" t="s">
        <v>39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6" t="s">
        <v>40</v>
      </c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6" t="s">
        <v>41</v>
      </c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13.8" thickBot="1" x14ac:dyDescent="0.3">
      <c r="A2" s="89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ht="25.5" customHeight="1" x14ac:dyDescent="0.25">
      <c r="A3" s="90" t="s">
        <v>2</v>
      </c>
      <c r="B3" s="91"/>
      <c r="C3" s="96" t="s">
        <v>3</v>
      </c>
      <c r="D3" s="96" t="s">
        <v>4</v>
      </c>
      <c r="E3" s="96" t="s">
        <v>5</v>
      </c>
      <c r="F3" s="96" t="s">
        <v>6</v>
      </c>
      <c r="G3" s="99" t="s">
        <v>7</v>
      </c>
      <c r="H3" s="100"/>
      <c r="I3" s="105" t="s">
        <v>7</v>
      </c>
      <c r="J3" s="91"/>
      <c r="K3" s="91"/>
      <c r="L3" s="91"/>
      <c r="M3" s="99" t="s">
        <v>8</v>
      </c>
      <c r="N3" s="100"/>
      <c r="O3" s="105" t="s">
        <v>8</v>
      </c>
      <c r="P3" s="91"/>
      <c r="Q3" s="91"/>
      <c r="R3" s="91"/>
      <c r="S3" s="107" t="s">
        <v>9</v>
      </c>
    </row>
    <row r="4" spans="1:19" x14ac:dyDescent="0.25">
      <c r="A4" s="92"/>
      <c r="B4" s="93"/>
      <c r="C4" s="97"/>
      <c r="D4" s="97"/>
      <c r="E4" s="97"/>
      <c r="F4" s="97"/>
      <c r="G4" s="101"/>
      <c r="H4" s="102"/>
      <c r="I4" s="109" t="s">
        <v>10</v>
      </c>
      <c r="J4" s="93"/>
      <c r="K4" s="93"/>
      <c r="L4" s="93"/>
      <c r="M4" s="101"/>
      <c r="N4" s="102"/>
      <c r="O4" s="109" t="s">
        <v>10</v>
      </c>
      <c r="P4" s="93"/>
      <c r="Q4" s="93"/>
      <c r="R4" s="93"/>
      <c r="S4" s="108"/>
    </row>
    <row r="5" spans="1:19" ht="25.5" customHeight="1" x14ac:dyDescent="0.25">
      <c r="A5" s="92"/>
      <c r="B5" s="93"/>
      <c r="C5" s="98"/>
      <c r="D5" s="98"/>
      <c r="E5" s="98"/>
      <c r="F5" s="98"/>
      <c r="G5" s="103"/>
      <c r="H5" s="104"/>
      <c r="I5" s="6" t="s">
        <v>11</v>
      </c>
      <c r="J5" s="6" t="s">
        <v>12</v>
      </c>
      <c r="K5" s="40" t="s">
        <v>11</v>
      </c>
      <c r="L5" s="40" t="s">
        <v>12</v>
      </c>
      <c r="M5" s="103"/>
      <c r="N5" s="104"/>
      <c r="O5" s="6" t="s">
        <v>11</v>
      </c>
      <c r="P5" s="6" t="s">
        <v>12</v>
      </c>
      <c r="Q5" s="40" t="s">
        <v>11</v>
      </c>
      <c r="R5" s="40" t="s">
        <v>12</v>
      </c>
      <c r="S5" s="108"/>
    </row>
    <row r="6" spans="1:19" ht="38.25" customHeight="1" thickBot="1" x14ac:dyDescent="0.3">
      <c r="A6" s="94"/>
      <c r="B6" s="9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6" t="s">
        <v>87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x14ac:dyDescent="0.25">
      <c r="A8" s="106" t="s">
        <v>16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6" t="s">
        <v>31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6" t="s">
        <v>32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6" t="s">
        <v>33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6" t="s">
        <v>34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6" t="s">
        <v>35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6" t="s">
        <v>36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6" t="s">
        <v>37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6" t="s">
        <v>38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06" t="s">
        <v>39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6" t="s">
        <v>40</v>
      </c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6" t="s">
        <v>41</v>
      </c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7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ht="13.8" thickBot="1" x14ac:dyDescent="0.3">
      <c r="A2" s="89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ht="25.5" customHeight="1" x14ac:dyDescent="0.25">
      <c r="A3" s="90" t="s">
        <v>2</v>
      </c>
      <c r="B3" s="91"/>
      <c r="C3" s="96" t="s">
        <v>3</v>
      </c>
      <c r="D3" s="96" t="s">
        <v>4</v>
      </c>
      <c r="E3" s="96" t="s">
        <v>5</v>
      </c>
      <c r="F3" s="96" t="s">
        <v>6</v>
      </c>
      <c r="G3" s="99" t="s">
        <v>7</v>
      </c>
      <c r="H3" s="100"/>
      <c r="I3" s="105" t="s">
        <v>7</v>
      </c>
      <c r="J3" s="91"/>
      <c r="K3" s="91"/>
      <c r="L3" s="91"/>
      <c r="M3" s="99" t="s">
        <v>8</v>
      </c>
      <c r="N3" s="100"/>
      <c r="O3" s="105" t="s">
        <v>8</v>
      </c>
      <c r="P3" s="91"/>
      <c r="Q3" s="91"/>
      <c r="R3" s="91"/>
      <c r="S3" s="107" t="s">
        <v>9</v>
      </c>
    </row>
    <row r="4" spans="1:19" x14ac:dyDescent="0.25">
      <c r="A4" s="92"/>
      <c r="B4" s="93"/>
      <c r="C4" s="97"/>
      <c r="D4" s="97"/>
      <c r="E4" s="97"/>
      <c r="F4" s="97"/>
      <c r="G4" s="101"/>
      <c r="H4" s="102"/>
      <c r="I4" s="109" t="s">
        <v>10</v>
      </c>
      <c r="J4" s="93"/>
      <c r="K4" s="93"/>
      <c r="L4" s="93"/>
      <c r="M4" s="101"/>
      <c r="N4" s="102"/>
      <c r="O4" s="109" t="s">
        <v>10</v>
      </c>
      <c r="P4" s="93"/>
      <c r="Q4" s="93"/>
      <c r="R4" s="93"/>
      <c r="S4" s="108"/>
    </row>
    <row r="5" spans="1:19" ht="25.5" customHeight="1" x14ac:dyDescent="0.25">
      <c r="A5" s="92"/>
      <c r="B5" s="93"/>
      <c r="C5" s="98"/>
      <c r="D5" s="98"/>
      <c r="E5" s="98"/>
      <c r="F5" s="98"/>
      <c r="G5" s="103"/>
      <c r="H5" s="104"/>
      <c r="I5" s="6" t="s">
        <v>11</v>
      </c>
      <c r="J5" s="6" t="s">
        <v>12</v>
      </c>
      <c r="K5" s="40" t="s">
        <v>11</v>
      </c>
      <c r="L5" s="40" t="s">
        <v>12</v>
      </c>
      <c r="M5" s="103"/>
      <c r="N5" s="104"/>
      <c r="O5" s="6" t="s">
        <v>11</v>
      </c>
      <c r="P5" s="6" t="s">
        <v>12</v>
      </c>
      <c r="Q5" s="40" t="s">
        <v>11</v>
      </c>
      <c r="R5" s="40" t="s">
        <v>12</v>
      </c>
      <c r="S5" s="108"/>
    </row>
    <row r="6" spans="1:19" ht="38.25" customHeight="1" thickBot="1" x14ac:dyDescent="0.3">
      <c r="A6" s="94"/>
      <c r="B6" s="9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6" t="s">
        <v>86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x14ac:dyDescent="0.25">
      <c r="A8" s="106" t="s">
        <v>16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6" t="s">
        <v>31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6" t="s">
        <v>32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6" t="s">
        <v>33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6" t="s">
        <v>34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06" t="s">
        <v>35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6" t="s">
        <v>36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6" t="s">
        <v>37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6" t="s">
        <v>38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6" t="s">
        <v>39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6" t="s">
        <v>40</v>
      </c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6" t="s">
        <v>41</v>
      </c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9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</row>
    <row r="2" spans="1:19" x14ac:dyDescent="0.25">
      <c r="A2" s="89" t="s">
        <v>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19" ht="25.5" customHeight="1" x14ac:dyDescent="0.25">
      <c r="A3" s="90" t="s">
        <v>2</v>
      </c>
      <c r="B3" s="91"/>
      <c r="C3" s="105" t="s">
        <v>3</v>
      </c>
      <c r="D3" s="105" t="s">
        <v>4</v>
      </c>
      <c r="E3" s="105" t="s">
        <v>5</v>
      </c>
      <c r="F3" s="105" t="s">
        <v>6</v>
      </c>
      <c r="G3" s="105" t="s">
        <v>7</v>
      </c>
      <c r="H3" s="91"/>
      <c r="I3" s="105" t="s">
        <v>7</v>
      </c>
      <c r="J3" s="91"/>
      <c r="K3" s="91"/>
      <c r="L3" s="91"/>
      <c r="M3" s="105" t="s">
        <v>8</v>
      </c>
      <c r="N3" s="91"/>
      <c r="O3" s="105" t="s">
        <v>8</v>
      </c>
      <c r="P3" s="91"/>
      <c r="Q3" s="91"/>
      <c r="R3" s="91"/>
      <c r="S3" s="107" t="s">
        <v>9</v>
      </c>
    </row>
    <row r="4" spans="1:19" x14ac:dyDescent="0.25">
      <c r="A4" s="92"/>
      <c r="B4" s="93"/>
      <c r="C4" s="93"/>
      <c r="D4" s="93"/>
      <c r="E4" s="93"/>
      <c r="F4" s="93"/>
      <c r="G4" s="93"/>
      <c r="H4" s="93"/>
      <c r="I4" s="109" t="s">
        <v>10</v>
      </c>
      <c r="J4" s="93"/>
      <c r="K4" s="93"/>
      <c r="L4" s="93"/>
      <c r="M4" s="93"/>
      <c r="N4" s="93"/>
      <c r="O4" s="109" t="s">
        <v>10</v>
      </c>
      <c r="P4" s="93"/>
      <c r="Q4" s="93"/>
      <c r="R4" s="93"/>
      <c r="S4" s="108"/>
    </row>
    <row r="5" spans="1:19" ht="25.5" customHeight="1" x14ac:dyDescent="0.25">
      <c r="A5" s="92"/>
      <c r="B5" s="93"/>
      <c r="C5" s="93"/>
      <c r="D5" s="93"/>
      <c r="E5" s="93"/>
      <c r="F5" s="93"/>
      <c r="G5" s="93"/>
      <c r="H5" s="93"/>
      <c r="I5" s="6" t="s">
        <v>11</v>
      </c>
      <c r="J5" s="6" t="s">
        <v>12</v>
      </c>
      <c r="K5" s="36" t="s">
        <v>11</v>
      </c>
      <c r="L5" s="36" t="s">
        <v>12</v>
      </c>
      <c r="M5" s="93"/>
      <c r="N5" s="93"/>
      <c r="O5" s="6" t="s">
        <v>11</v>
      </c>
      <c r="P5" s="6" t="s">
        <v>12</v>
      </c>
      <c r="Q5" s="36" t="s">
        <v>11</v>
      </c>
      <c r="R5" s="36" t="s">
        <v>12</v>
      </c>
      <c r="S5" s="108"/>
    </row>
    <row r="6" spans="1:19" ht="38.25" customHeight="1" x14ac:dyDescent="0.25">
      <c r="A6" s="94"/>
      <c r="B6" s="95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6" t="s">
        <v>15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x14ac:dyDescent="0.25">
      <c r="A8" s="106" t="s">
        <v>16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6" t="s">
        <v>31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6" t="s">
        <v>32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6" t="s">
        <v>33</v>
      </c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6" t="s">
        <v>34</v>
      </c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06" t="s">
        <v>35</v>
      </c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6" t="s">
        <v>36</v>
      </c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6" t="s">
        <v>37</v>
      </c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8"/>
      <c r="S85" s="88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6" t="s">
        <v>38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6" t="s">
        <v>39</v>
      </c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88"/>
      <c r="S107" s="88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6" t="s">
        <v>40</v>
      </c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88"/>
      <c r="S118" s="88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6" t="s">
        <v>41</v>
      </c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88"/>
      <c r="S129" s="88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20" t="s">
        <v>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19" ht="13.8" thickBot="1" x14ac:dyDescent="0.3">
      <c r="A2" s="120" t="s">
        <v>1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</row>
    <row r="3" spans="1:19" x14ac:dyDescent="0.25">
      <c r="A3" s="121" t="s">
        <v>2</v>
      </c>
      <c r="B3" s="115"/>
      <c r="C3" s="114" t="s">
        <v>3</v>
      </c>
      <c r="D3" s="114" t="s">
        <v>4</v>
      </c>
      <c r="E3" s="114" t="s">
        <v>5</v>
      </c>
      <c r="F3" s="114" t="s">
        <v>6</v>
      </c>
      <c r="G3" s="114" t="s">
        <v>7</v>
      </c>
      <c r="H3" s="115"/>
      <c r="I3" s="114" t="s">
        <v>7</v>
      </c>
      <c r="J3" s="115"/>
      <c r="K3" s="115"/>
      <c r="L3" s="115"/>
      <c r="M3" s="114" t="s">
        <v>8</v>
      </c>
      <c r="N3" s="115"/>
      <c r="O3" s="114" t="s">
        <v>8</v>
      </c>
      <c r="P3" s="115"/>
      <c r="Q3" s="115"/>
      <c r="R3" s="115"/>
      <c r="S3" s="116" t="s">
        <v>9</v>
      </c>
    </row>
    <row r="4" spans="1:19" x14ac:dyDescent="0.25">
      <c r="A4" s="122"/>
      <c r="B4" s="119"/>
      <c r="C4" s="119"/>
      <c r="D4" s="119"/>
      <c r="E4" s="119"/>
      <c r="F4" s="119"/>
      <c r="G4" s="119"/>
      <c r="H4" s="119"/>
      <c r="I4" s="118" t="s">
        <v>10</v>
      </c>
      <c r="J4" s="119"/>
      <c r="K4" s="119"/>
      <c r="L4" s="119"/>
      <c r="M4" s="119"/>
      <c r="N4" s="119"/>
      <c r="O4" s="118" t="s">
        <v>10</v>
      </c>
      <c r="P4" s="119"/>
      <c r="Q4" s="119"/>
      <c r="R4" s="119"/>
      <c r="S4" s="117"/>
    </row>
    <row r="5" spans="1:19" ht="39.6" x14ac:dyDescent="0.25">
      <c r="A5" s="122"/>
      <c r="B5" s="119"/>
      <c r="C5" s="119"/>
      <c r="D5" s="119"/>
      <c r="E5" s="119"/>
      <c r="F5" s="119"/>
      <c r="G5" s="119"/>
      <c r="H5" s="119"/>
      <c r="I5" s="10" t="s">
        <v>11</v>
      </c>
      <c r="J5" s="10" t="s">
        <v>12</v>
      </c>
      <c r="K5" s="10" t="s">
        <v>11</v>
      </c>
      <c r="L5" s="10" t="s">
        <v>12</v>
      </c>
      <c r="M5" s="119"/>
      <c r="N5" s="119"/>
      <c r="O5" s="10" t="s">
        <v>11</v>
      </c>
      <c r="P5" s="10" t="s">
        <v>12</v>
      </c>
      <c r="Q5" s="10" t="s">
        <v>11</v>
      </c>
      <c r="R5" s="10" t="s">
        <v>12</v>
      </c>
      <c r="S5" s="117"/>
    </row>
    <row r="6" spans="1:19" ht="53.4" thickBot="1" x14ac:dyDescent="0.3">
      <c r="A6" s="123"/>
      <c r="B6" s="124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12" t="s">
        <v>72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</row>
    <row r="8" spans="1:19" x14ac:dyDescent="0.25">
      <c r="A8" s="112" t="s">
        <v>16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12" t="s">
        <v>31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12" t="s">
        <v>32</v>
      </c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12" t="s">
        <v>33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12" t="s">
        <v>34</v>
      </c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12" t="s">
        <v>35</v>
      </c>
      <c r="B63" s="113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12" t="s">
        <v>36</v>
      </c>
      <c r="B74" s="113"/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12" t="s">
        <v>37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12" t="s">
        <v>38</v>
      </c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12" t="s">
        <v>39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12" t="s">
        <v>40</v>
      </c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12" t="s">
        <v>41</v>
      </c>
      <c r="B129" s="113"/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2024-12-19T07:04:40Z</dcterms:modified>
</cp:coreProperties>
</file>