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N:\Tourismus\01 Teams\06 MaFo\02 Beherbergungsstatistiken\01 NRW\2022\05_Mai 2022\"/>
    </mc:Choice>
  </mc:AlternateContent>
  <xr:revisionPtr revIDLastSave="0" documentId="13_ncr:1_{DE7B2F6B-4567-4560-BD2F-DD7FC20805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2" sheetId="5" r:id="rId1"/>
    <sheet name="VÄR  zu 2019" sheetId="4" r:id="rId2"/>
    <sheet name="2021" sheetId="3" r:id="rId3"/>
    <sheet name="2020" sheetId="1" r:id="rId4"/>
    <sheet name="2019" sheetId="2" r:id="rId5"/>
  </sheets>
  <definedNames>
    <definedName name="_xlnm.Print_Titles" localSheetId="3">'2020'!$1:$6</definedName>
    <definedName name="_xlnm.Print_Titles" localSheetId="2">'2021'!$1:$6</definedName>
    <definedName name="_xlnm.Print_Titles" localSheetId="0">'2022'!$1:$6</definedName>
    <definedName name="_xlnm.Print_Titles" localSheetId="1">'VÄR 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" i="5" l="1"/>
  <c r="G27" i="5"/>
  <c r="I16" i="5"/>
  <c r="K16" i="5" s="1"/>
  <c r="G16" i="5"/>
  <c r="H16" i="5" s="1"/>
  <c r="R137" i="5"/>
  <c r="Q137" i="5"/>
  <c r="N137" i="5"/>
  <c r="L137" i="5"/>
  <c r="K137" i="5"/>
  <c r="H137" i="5"/>
  <c r="R126" i="5"/>
  <c r="Q126" i="5"/>
  <c r="N126" i="5"/>
  <c r="L126" i="5"/>
  <c r="K126" i="5"/>
  <c r="H126" i="5"/>
  <c r="R115" i="5"/>
  <c r="Q115" i="5"/>
  <c r="N115" i="5"/>
  <c r="L115" i="5"/>
  <c r="K115" i="5"/>
  <c r="H115" i="5"/>
  <c r="R104" i="5"/>
  <c r="Q104" i="5"/>
  <c r="N104" i="5"/>
  <c r="L104" i="5"/>
  <c r="K104" i="5"/>
  <c r="H104" i="5"/>
  <c r="R93" i="5"/>
  <c r="Q93" i="5"/>
  <c r="N93" i="5"/>
  <c r="L93" i="5"/>
  <c r="K93" i="5"/>
  <c r="H93" i="5"/>
  <c r="R82" i="5"/>
  <c r="Q82" i="5"/>
  <c r="N82" i="5"/>
  <c r="L82" i="5"/>
  <c r="K82" i="5"/>
  <c r="H82" i="5"/>
  <c r="R71" i="5"/>
  <c r="Q71" i="5"/>
  <c r="N71" i="5"/>
  <c r="L71" i="5"/>
  <c r="K71" i="5"/>
  <c r="H71" i="5"/>
  <c r="H60" i="5"/>
  <c r="S136" i="4"/>
  <c r="P136" i="4"/>
  <c r="O136" i="4"/>
  <c r="M136" i="4"/>
  <c r="J136" i="4"/>
  <c r="I136" i="4"/>
  <c r="G136" i="4"/>
  <c r="H136" i="4" s="1"/>
  <c r="F136" i="4"/>
  <c r="E136" i="4"/>
  <c r="D136" i="4"/>
  <c r="C136" i="4"/>
  <c r="S135" i="4"/>
  <c r="P135" i="4"/>
  <c r="O135" i="4"/>
  <c r="M135" i="4"/>
  <c r="J135" i="4"/>
  <c r="L135" i="4" s="1"/>
  <c r="I135" i="4"/>
  <c r="G135" i="4"/>
  <c r="F135" i="4"/>
  <c r="E135" i="4"/>
  <c r="D135" i="4"/>
  <c r="C135" i="4"/>
  <c r="S134" i="4"/>
  <c r="P134" i="4"/>
  <c r="R134" i="4" s="1"/>
  <c r="O134" i="4"/>
  <c r="M134" i="4"/>
  <c r="J134" i="4"/>
  <c r="I134" i="4"/>
  <c r="G134" i="4"/>
  <c r="F134" i="4"/>
  <c r="E134" i="4"/>
  <c r="D134" i="4"/>
  <c r="C134" i="4"/>
  <c r="S133" i="4"/>
  <c r="P133" i="4"/>
  <c r="O133" i="4"/>
  <c r="M133" i="4"/>
  <c r="J133" i="4"/>
  <c r="I133" i="4"/>
  <c r="K133" i="4" s="1"/>
  <c r="G133" i="4"/>
  <c r="H133" i="4" s="1"/>
  <c r="F133" i="4"/>
  <c r="E133" i="4"/>
  <c r="D133" i="4"/>
  <c r="C133" i="4"/>
  <c r="S132" i="4"/>
  <c r="P132" i="4"/>
  <c r="O132" i="4"/>
  <c r="Q132" i="4" s="1"/>
  <c r="M132" i="4"/>
  <c r="N132" i="4" s="1"/>
  <c r="J132" i="4"/>
  <c r="I132" i="4"/>
  <c r="G132" i="4"/>
  <c r="F132" i="4"/>
  <c r="E132" i="4"/>
  <c r="D132" i="4"/>
  <c r="C132" i="4"/>
  <c r="S131" i="4"/>
  <c r="P131" i="4"/>
  <c r="O131" i="4"/>
  <c r="M131" i="4"/>
  <c r="J131" i="4"/>
  <c r="I131" i="4"/>
  <c r="G131" i="4"/>
  <c r="F131" i="4"/>
  <c r="E131" i="4"/>
  <c r="D131" i="4"/>
  <c r="C131" i="4"/>
  <c r="S130" i="4"/>
  <c r="P130" i="4"/>
  <c r="O130" i="4"/>
  <c r="M130" i="4"/>
  <c r="J130" i="4"/>
  <c r="I130" i="4"/>
  <c r="I137" i="4" s="1"/>
  <c r="G130" i="4"/>
  <c r="F130" i="4"/>
  <c r="E130" i="4"/>
  <c r="D130" i="4"/>
  <c r="C130" i="4"/>
  <c r="S125" i="4"/>
  <c r="P125" i="4"/>
  <c r="R125" i="4" s="1"/>
  <c r="O125" i="4"/>
  <c r="Q125" i="4" s="1"/>
  <c r="M125" i="4"/>
  <c r="J125" i="4"/>
  <c r="I125" i="4"/>
  <c r="G125" i="4"/>
  <c r="F125" i="4"/>
  <c r="E125" i="4"/>
  <c r="D125" i="4"/>
  <c r="C125" i="4"/>
  <c r="S124" i="4"/>
  <c r="P124" i="4"/>
  <c r="O124" i="4"/>
  <c r="M124" i="4"/>
  <c r="J124" i="4"/>
  <c r="I124" i="4"/>
  <c r="G124" i="4"/>
  <c r="H124" i="4" s="1"/>
  <c r="F124" i="4"/>
  <c r="E124" i="4"/>
  <c r="D124" i="4"/>
  <c r="C124" i="4"/>
  <c r="S123" i="4"/>
  <c r="P123" i="4"/>
  <c r="O123" i="4"/>
  <c r="M123" i="4"/>
  <c r="J123" i="4"/>
  <c r="L123" i="4" s="1"/>
  <c r="I123" i="4"/>
  <c r="G123" i="4"/>
  <c r="F123" i="4"/>
  <c r="E123" i="4"/>
  <c r="D123" i="4"/>
  <c r="C123" i="4"/>
  <c r="S122" i="4"/>
  <c r="P122" i="4"/>
  <c r="R122" i="4" s="1"/>
  <c r="O122" i="4"/>
  <c r="M122" i="4"/>
  <c r="J122" i="4"/>
  <c r="I122" i="4"/>
  <c r="G122" i="4"/>
  <c r="F122" i="4"/>
  <c r="E122" i="4"/>
  <c r="D122" i="4"/>
  <c r="C122" i="4"/>
  <c r="S121" i="4"/>
  <c r="P121" i="4"/>
  <c r="O121" i="4"/>
  <c r="M121" i="4"/>
  <c r="J121" i="4"/>
  <c r="I121" i="4"/>
  <c r="K121" i="4" s="1"/>
  <c r="G121" i="4"/>
  <c r="H121" i="4" s="1"/>
  <c r="F121" i="4"/>
  <c r="E121" i="4"/>
  <c r="D121" i="4"/>
  <c r="C121" i="4"/>
  <c r="S120" i="4"/>
  <c r="P120" i="4"/>
  <c r="O120" i="4"/>
  <c r="Q120" i="4" s="1"/>
  <c r="M120" i="4"/>
  <c r="N120" i="4" s="1"/>
  <c r="J120" i="4"/>
  <c r="I120" i="4"/>
  <c r="G120" i="4"/>
  <c r="F120" i="4"/>
  <c r="E120" i="4"/>
  <c r="D120" i="4"/>
  <c r="C120" i="4"/>
  <c r="S119" i="4"/>
  <c r="P119" i="4"/>
  <c r="O119" i="4"/>
  <c r="M119" i="4"/>
  <c r="J119" i="4"/>
  <c r="I119" i="4"/>
  <c r="G119" i="4"/>
  <c r="F119" i="4"/>
  <c r="E119" i="4"/>
  <c r="D119" i="4"/>
  <c r="C119" i="4"/>
  <c r="S114" i="4"/>
  <c r="P114" i="4"/>
  <c r="O114" i="4"/>
  <c r="M114" i="4"/>
  <c r="J114" i="4"/>
  <c r="I114" i="4"/>
  <c r="G114" i="4"/>
  <c r="F114" i="4"/>
  <c r="E114" i="4"/>
  <c r="D114" i="4"/>
  <c r="C114" i="4"/>
  <c r="S113" i="4"/>
  <c r="P113" i="4"/>
  <c r="R113" i="4" s="1"/>
  <c r="O113" i="4"/>
  <c r="Q113" i="4" s="1"/>
  <c r="M113" i="4"/>
  <c r="J113" i="4"/>
  <c r="I113" i="4"/>
  <c r="G113" i="4"/>
  <c r="F113" i="4"/>
  <c r="E113" i="4"/>
  <c r="D113" i="4"/>
  <c r="C113" i="4"/>
  <c r="S112" i="4"/>
  <c r="P112" i="4"/>
  <c r="O112" i="4"/>
  <c r="M112" i="4"/>
  <c r="J112" i="4"/>
  <c r="I112" i="4"/>
  <c r="G112" i="4"/>
  <c r="H112" i="4" s="1"/>
  <c r="F112" i="4"/>
  <c r="E112" i="4"/>
  <c r="D112" i="4"/>
  <c r="C112" i="4"/>
  <c r="S111" i="4"/>
  <c r="P111" i="4"/>
  <c r="O111" i="4"/>
  <c r="M111" i="4"/>
  <c r="J111" i="4"/>
  <c r="L111" i="4" s="1"/>
  <c r="I111" i="4"/>
  <c r="G111" i="4"/>
  <c r="F111" i="4"/>
  <c r="E111" i="4"/>
  <c r="D111" i="4"/>
  <c r="C111" i="4"/>
  <c r="S110" i="4"/>
  <c r="P110" i="4"/>
  <c r="R110" i="4" s="1"/>
  <c r="O110" i="4"/>
  <c r="M110" i="4"/>
  <c r="J110" i="4"/>
  <c r="I110" i="4"/>
  <c r="G110" i="4"/>
  <c r="F110" i="4"/>
  <c r="E110" i="4"/>
  <c r="D110" i="4"/>
  <c r="C110" i="4"/>
  <c r="S109" i="4"/>
  <c r="P109" i="4"/>
  <c r="O109" i="4"/>
  <c r="M109" i="4"/>
  <c r="J109" i="4"/>
  <c r="I109" i="4"/>
  <c r="I115" i="4" s="1"/>
  <c r="G109" i="4"/>
  <c r="H109" i="4" s="1"/>
  <c r="F109" i="4"/>
  <c r="E109" i="4"/>
  <c r="D109" i="4"/>
  <c r="C109" i="4"/>
  <c r="S108" i="4"/>
  <c r="P108" i="4"/>
  <c r="O108" i="4"/>
  <c r="Q108" i="4" s="1"/>
  <c r="M108" i="4"/>
  <c r="N108" i="4" s="1"/>
  <c r="J108" i="4"/>
  <c r="I108" i="4"/>
  <c r="G108" i="4"/>
  <c r="F108" i="4"/>
  <c r="E108" i="4"/>
  <c r="D108" i="4"/>
  <c r="C108" i="4"/>
  <c r="S103" i="4"/>
  <c r="P103" i="4"/>
  <c r="O103" i="4"/>
  <c r="M103" i="4"/>
  <c r="J103" i="4"/>
  <c r="I103" i="4"/>
  <c r="G103" i="4"/>
  <c r="F103" i="4"/>
  <c r="E103" i="4"/>
  <c r="D103" i="4"/>
  <c r="C103" i="4"/>
  <c r="S102" i="4"/>
  <c r="P102" i="4"/>
  <c r="O102" i="4"/>
  <c r="M102" i="4"/>
  <c r="J102" i="4"/>
  <c r="I102" i="4"/>
  <c r="G102" i="4"/>
  <c r="F102" i="4"/>
  <c r="E102" i="4"/>
  <c r="D102" i="4"/>
  <c r="C102" i="4"/>
  <c r="S101" i="4"/>
  <c r="P101" i="4"/>
  <c r="R101" i="4" s="1"/>
  <c r="O101" i="4"/>
  <c r="Q101" i="4" s="1"/>
  <c r="M101" i="4"/>
  <c r="J101" i="4"/>
  <c r="I101" i="4"/>
  <c r="G101" i="4"/>
  <c r="F101" i="4"/>
  <c r="E101" i="4"/>
  <c r="D101" i="4"/>
  <c r="C101" i="4"/>
  <c r="S100" i="4"/>
  <c r="P100" i="4"/>
  <c r="O100" i="4"/>
  <c r="M100" i="4"/>
  <c r="J100" i="4"/>
  <c r="I100" i="4"/>
  <c r="G100" i="4"/>
  <c r="H100" i="4" s="1"/>
  <c r="F100" i="4"/>
  <c r="E100" i="4"/>
  <c r="D100" i="4"/>
  <c r="C100" i="4"/>
  <c r="S99" i="4"/>
  <c r="P99" i="4"/>
  <c r="O99" i="4"/>
  <c r="M99" i="4"/>
  <c r="M104" i="4" s="1"/>
  <c r="J99" i="4"/>
  <c r="L99" i="4" s="1"/>
  <c r="I99" i="4"/>
  <c r="G99" i="4"/>
  <c r="F99" i="4"/>
  <c r="E99" i="4"/>
  <c r="D99" i="4"/>
  <c r="C99" i="4"/>
  <c r="S98" i="4"/>
  <c r="P98" i="4"/>
  <c r="R98" i="4" s="1"/>
  <c r="O98" i="4"/>
  <c r="M98" i="4"/>
  <c r="J98" i="4"/>
  <c r="I98" i="4"/>
  <c r="G98" i="4"/>
  <c r="F98" i="4"/>
  <c r="E98" i="4"/>
  <c r="D98" i="4"/>
  <c r="C98" i="4"/>
  <c r="S97" i="4"/>
  <c r="P97" i="4"/>
  <c r="O97" i="4"/>
  <c r="M97" i="4"/>
  <c r="J97" i="4"/>
  <c r="I97" i="4"/>
  <c r="K97" i="4" s="1"/>
  <c r="G97" i="4"/>
  <c r="H97" i="4" s="1"/>
  <c r="F97" i="4"/>
  <c r="E97" i="4"/>
  <c r="D97" i="4"/>
  <c r="C97" i="4"/>
  <c r="S92" i="4"/>
  <c r="P92" i="4"/>
  <c r="O92" i="4"/>
  <c r="Q92" i="4" s="1"/>
  <c r="M92" i="4"/>
  <c r="N92" i="4" s="1"/>
  <c r="J92" i="4"/>
  <c r="I92" i="4"/>
  <c r="G92" i="4"/>
  <c r="F92" i="4"/>
  <c r="E92" i="4"/>
  <c r="D92" i="4"/>
  <c r="C92" i="4"/>
  <c r="S91" i="4"/>
  <c r="P91" i="4"/>
  <c r="O91" i="4"/>
  <c r="M91" i="4"/>
  <c r="J91" i="4"/>
  <c r="I91" i="4"/>
  <c r="G91" i="4"/>
  <c r="F91" i="4"/>
  <c r="E91" i="4"/>
  <c r="D91" i="4"/>
  <c r="C91" i="4"/>
  <c r="S90" i="4"/>
  <c r="P90" i="4"/>
  <c r="O90" i="4"/>
  <c r="M90" i="4"/>
  <c r="J90" i="4"/>
  <c r="I90" i="4"/>
  <c r="I93" i="4" s="1"/>
  <c r="G90" i="4"/>
  <c r="F90" i="4"/>
  <c r="E90" i="4"/>
  <c r="D90" i="4"/>
  <c r="C90" i="4"/>
  <c r="S89" i="4"/>
  <c r="P89" i="4"/>
  <c r="R89" i="4" s="1"/>
  <c r="O89" i="4"/>
  <c r="Q89" i="4" s="1"/>
  <c r="M89" i="4"/>
  <c r="J89" i="4"/>
  <c r="I89" i="4"/>
  <c r="G89" i="4"/>
  <c r="F89" i="4"/>
  <c r="E89" i="4"/>
  <c r="D89" i="4"/>
  <c r="C89" i="4"/>
  <c r="S88" i="4"/>
  <c r="P88" i="4"/>
  <c r="O88" i="4"/>
  <c r="M88" i="4"/>
  <c r="J88" i="4"/>
  <c r="I88" i="4"/>
  <c r="G88" i="4"/>
  <c r="H88" i="4" s="1"/>
  <c r="F88" i="4"/>
  <c r="E88" i="4"/>
  <c r="D88" i="4"/>
  <c r="C88" i="4"/>
  <c r="S87" i="4"/>
  <c r="P87" i="4"/>
  <c r="O87" i="4"/>
  <c r="M87" i="4"/>
  <c r="J87" i="4"/>
  <c r="L87" i="4" s="1"/>
  <c r="I87" i="4"/>
  <c r="G87" i="4"/>
  <c r="F87" i="4"/>
  <c r="E87" i="4"/>
  <c r="D87" i="4"/>
  <c r="C87" i="4"/>
  <c r="S86" i="4"/>
  <c r="P86" i="4"/>
  <c r="R86" i="4" s="1"/>
  <c r="O86" i="4"/>
  <c r="M86" i="4"/>
  <c r="J86" i="4"/>
  <c r="I86" i="4"/>
  <c r="G86" i="4"/>
  <c r="F86" i="4"/>
  <c r="E86" i="4"/>
  <c r="D86" i="4"/>
  <c r="C86" i="4"/>
  <c r="S81" i="4"/>
  <c r="P81" i="4"/>
  <c r="O81" i="4"/>
  <c r="M81" i="4"/>
  <c r="J81" i="4"/>
  <c r="I81" i="4"/>
  <c r="K81" i="4" s="1"/>
  <c r="G81" i="4"/>
  <c r="H81" i="4" s="1"/>
  <c r="F81" i="4"/>
  <c r="E81" i="4"/>
  <c r="D81" i="4"/>
  <c r="C81" i="4"/>
  <c r="S80" i="4"/>
  <c r="P80" i="4"/>
  <c r="O80" i="4"/>
  <c r="Q80" i="4" s="1"/>
  <c r="M80" i="4"/>
  <c r="N80" i="4" s="1"/>
  <c r="J80" i="4"/>
  <c r="I80" i="4"/>
  <c r="G80" i="4"/>
  <c r="F80" i="4"/>
  <c r="E80" i="4"/>
  <c r="D80" i="4"/>
  <c r="C80" i="4"/>
  <c r="S79" i="4"/>
  <c r="P79" i="4"/>
  <c r="O79" i="4"/>
  <c r="M79" i="4"/>
  <c r="J79" i="4"/>
  <c r="I79" i="4"/>
  <c r="G79" i="4"/>
  <c r="F79" i="4"/>
  <c r="E79" i="4"/>
  <c r="D79" i="4"/>
  <c r="C79" i="4"/>
  <c r="S78" i="4"/>
  <c r="P78" i="4"/>
  <c r="O78" i="4"/>
  <c r="M78" i="4"/>
  <c r="J78" i="4"/>
  <c r="I78" i="4"/>
  <c r="I82" i="4" s="1"/>
  <c r="G78" i="4"/>
  <c r="F78" i="4"/>
  <c r="E78" i="4"/>
  <c r="D78" i="4"/>
  <c r="C78" i="4"/>
  <c r="S77" i="4"/>
  <c r="P77" i="4"/>
  <c r="R77" i="4" s="1"/>
  <c r="O77" i="4"/>
  <c r="Q77" i="4" s="1"/>
  <c r="M77" i="4"/>
  <c r="J77" i="4"/>
  <c r="I77" i="4"/>
  <c r="G77" i="4"/>
  <c r="F77" i="4"/>
  <c r="E77" i="4"/>
  <c r="D77" i="4"/>
  <c r="C77" i="4"/>
  <c r="S76" i="4"/>
  <c r="P76" i="4"/>
  <c r="O76" i="4"/>
  <c r="M76" i="4"/>
  <c r="J76" i="4"/>
  <c r="I76" i="4"/>
  <c r="G76" i="4"/>
  <c r="H76" i="4" s="1"/>
  <c r="F76" i="4"/>
  <c r="E76" i="4"/>
  <c r="D76" i="4"/>
  <c r="C76" i="4"/>
  <c r="S75" i="4"/>
  <c r="P75" i="4"/>
  <c r="O75" i="4"/>
  <c r="M75" i="4"/>
  <c r="M82" i="4" s="1"/>
  <c r="J75" i="4"/>
  <c r="L75" i="4" s="1"/>
  <c r="I75" i="4"/>
  <c r="G75" i="4"/>
  <c r="F75" i="4"/>
  <c r="E75" i="4"/>
  <c r="D75" i="4"/>
  <c r="C75" i="4"/>
  <c r="S70" i="4"/>
  <c r="P70" i="4"/>
  <c r="R70" i="4" s="1"/>
  <c r="O70" i="4"/>
  <c r="M70" i="4"/>
  <c r="J70" i="4"/>
  <c r="I70" i="4"/>
  <c r="G70" i="4"/>
  <c r="F70" i="4"/>
  <c r="E70" i="4"/>
  <c r="D70" i="4"/>
  <c r="C70" i="4"/>
  <c r="S69" i="4"/>
  <c r="P69" i="4"/>
  <c r="O69" i="4"/>
  <c r="M69" i="4"/>
  <c r="J69" i="4"/>
  <c r="I69" i="4"/>
  <c r="K69" i="4" s="1"/>
  <c r="G69" i="4"/>
  <c r="H69" i="4" s="1"/>
  <c r="F69" i="4"/>
  <c r="E69" i="4"/>
  <c r="D69" i="4"/>
  <c r="C69" i="4"/>
  <c r="S68" i="4"/>
  <c r="P68" i="4"/>
  <c r="O68" i="4"/>
  <c r="Q68" i="4" s="1"/>
  <c r="M68" i="4"/>
  <c r="N68" i="4" s="1"/>
  <c r="J68" i="4"/>
  <c r="I68" i="4"/>
  <c r="G68" i="4"/>
  <c r="F68" i="4"/>
  <c r="E68" i="4"/>
  <c r="D68" i="4"/>
  <c r="C68" i="4"/>
  <c r="S67" i="4"/>
  <c r="P67" i="4"/>
  <c r="O67" i="4"/>
  <c r="M67" i="4"/>
  <c r="J67" i="4"/>
  <c r="I67" i="4"/>
  <c r="G67" i="4"/>
  <c r="F67" i="4"/>
  <c r="E67" i="4"/>
  <c r="D67" i="4"/>
  <c r="C67" i="4"/>
  <c r="S66" i="4"/>
  <c r="P66" i="4"/>
  <c r="O66" i="4"/>
  <c r="M66" i="4"/>
  <c r="J66" i="4"/>
  <c r="I66" i="4"/>
  <c r="G66" i="4"/>
  <c r="F66" i="4"/>
  <c r="E66" i="4"/>
  <c r="D66" i="4"/>
  <c r="C66" i="4"/>
  <c r="S65" i="4"/>
  <c r="P65" i="4"/>
  <c r="R65" i="4" s="1"/>
  <c r="O65" i="4"/>
  <c r="Q65" i="4" s="1"/>
  <c r="M65" i="4"/>
  <c r="J65" i="4"/>
  <c r="I65" i="4"/>
  <c r="G65" i="4"/>
  <c r="F65" i="4"/>
  <c r="E65" i="4"/>
  <c r="D65" i="4"/>
  <c r="C65" i="4"/>
  <c r="S64" i="4"/>
  <c r="P64" i="4"/>
  <c r="O64" i="4"/>
  <c r="M64" i="4"/>
  <c r="J64" i="4"/>
  <c r="I64" i="4"/>
  <c r="G64" i="4"/>
  <c r="H64" i="4" s="1"/>
  <c r="F64" i="4"/>
  <c r="E64" i="4"/>
  <c r="D64" i="4"/>
  <c r="C64" i="4"/>
  <c r="S59" i="4"/>
  <c r="P59" i="4"/>
  <c r="O59" i="4"/>
  <c r="M59" i="4"/>
  <c r="J59" i="4"/>
  <c r="L59" i="4" s="1"/>
  <c r="I59" i="4"/>
  <c r="K59" i="4" s="1"/>
  <c r="G59" i="4"/>
  <c r="H59" i="4" s="1"/>
  <c r="F59" i="4"/>
  <c r="E59" i="4"/>
  <c r="D59" i="4"/>
  <c r="C59" i="4"/>
  <c r="S58" i="4"/>
  <c r="P58" i="4"/>
  <c r="R58" i="4" s="1"/>
  <c r="O58" i="4"/>
  <c r="Q58" i="4" s="1"/>
  <c r="M58" i="4"/>
  <c r="N58" i="4" s="1"/>
  <c r="J58" i="4"/>
  <c r="I58" i="4"/>
  <c r="G58" i="4"/>
  <c r="F58" i="4"/>
  <c r="E58" i="4"/>
  <c r="D58" i="4"/>
  <c r="C58" i="4"/>
  <c r="S57" i="4"/>
  <c r="P57" i="4"/>
  <c r="O57" i="4"/>
  <c r="M57" i="4"/>
  <c r="J57" i="4"/>
  <c r="L57" i="4" s="1"/>
  <c r="I57" i="4"/>
  <c r="K57" i="4" s="1"/>
  <c r="G57" i="4"/>
  <c r="H57" i="4" s="1"/>
  <c r="F57" i="4"/>
  <c r="E57" i="4"/>
  <c r="D57" i="4"/>
  <c r="C57" i="4"/>
  <c r="S56" i="4"/>
  <c r="P56" i="4"/>
  <c r="O56" i="4"/>
  <c r="Q56" i="4" s="1"/>
  <c r="M56" i="4"/>
  <c r="N56" i="4" s="1"/>
  <c r="J56" i="4"/>
  <c r="I56" i="4"/>
  <c r="K56" i="4" s="1"/>
  <c r="G56" i="4"/>
  <c r="F56" i="4"/>
  <c r="E56" i="4"/>
  <c r="D56" i="4"/>
  <c r="C56" i="4"/>
  <c r="S55" i="4"/>
  <c r="P55" i="4"/>
  <c r="O55" i="4"/>
  <c r="Q55" i="4" s="1"/>
  <c r="M55" i="4"/>
  <c r="J55" i="4"/>
  <c r="L55" i="4" s="1"/>
  <c r="I55" i="4"/>
  <c r="G55" i="4"/>
  <c r="F55" i="4"/>
  <c r="E55" i="4"/>
  <c r="D55" i="4"/>
  <c r="C55" i="4"/>
  <c r="S54" i="4"/>
  <c r="P54" i="4"/>
  <c r="O54" i="4"/>
  <c r="M54" i="4"/>
  <c r="J54" i="4"/>
  <c r="I54" i="4"/>
  <c r="G54" i="4"/>
  <c r="H54" i="4" s="1"/>
  <c r="F54" i="4"/>
  <c r="E54" i="4"/>
  <c r="D54" i="4"/>
  <c r="C54" i="4"/>
  <c r="S53" i="4"/>
  <c r="P53" i="4"/>
  <c r="R53" i="4" s="1"/>
  <c r="O53" i="4"/>
  <c r="Q53" i="4" s="1"/>
  <c r="M53" i="4"/>
  <c r="N53" i="4" s="1"/>
  <c r="J53" i="4"/>
  <c r="L53" i="4" s="1"/>
  <c r="I53" i="4"/>
  <c r="G53" i="4"/>
  <c r="F53" i="4"/>
  <c r="E53" i="4"/>
  <c r="D53" i="4"/>
  <c r="C53" i="4"/>
  <c r="S48" i="4"/>
  <c r="P48" i="4"/>
  <c r="R48" i="4" s="1"/>
  <c r="O48" i="4"/>
  <c r="M48" i="4"/>
  <c r="N48" i="4" s="1"/>
  <c r="J48" i="4"/>
  <c r="I48" i="4"/>
  <c r="G48" i="4"/>
  <c r="H48" i="4" s="1"/>
  <c r="F48" i="4"/>
  <c r="E48" i="4"/>
  <c r="D48" i="4"/>
  <c r="C48" i="4"/>
  <c r="S47" i="4"/>
  <c r="P47" i="4"/>
  <c r="O47" i="4"/>
  <c r="M47" i="4"/>
  <c r="N47" i="4" s="1"/>
  <c r="J47" i="4"/>
  <c r="L47" i="4" s="1"/>
  <c r="I47" i="4"/>
  <c r="K47" i="4" s="1"/>
  <c r="G47" i="4"/>
  <c r="H47" i="4" s="1"/>
  <c r="F47" i="4"/>
  <c r="E47" i="4"/>
  <c r="D47" i="4"/>
  <c r="C47" i="4"/>
  <c r="S46" i="4"/>
  <c r="P46" i="4"/>
  <c r="R46" i="4" s="1"/>
  <c r="O46" i="4"/>
  <c r="M46" i="4"/>
  <c r="J46" i="4"/>
  <c r="I46" i="4"/>
  <c r="K46" i="4" s="1"/>
  <c r="G46" i="4"/>
  <c r="F46" i="4"/>
  <c r="E46" i="4"/>
  <c r="D46" i="4"/>
  <c r="C46" i="4"/>
  <c r="S45" i="4"/>
  <c r="P45" i="4"/>
  <c r="O45" i="4"/>
  <c r="Q45" i="4" s="1"/>
  <c r="M45" i="4"/>
  <c r="J45" i="4"/>
  <c r="I45" i="4"/>
  <c r="K45" i="4" s="1"/>
  <c r="G45" i="4"/>
  <c r="H45" i="4" s="1"/>
  <c r="F45" i="4"/>
  <c r="E45" i="4"/>
  <c r="D45" i="4"/>
  <c r="C45" i="4"/>
  <c r="S44" i="4"/>
  <c r="P44" i="4"/>
  <c r="O44" i="4"/>
  <c r="Q44" i="4" s="1"/>
  <c r="M44" i="4"/>
  <c r="N44" i="4" s="1"/>
  <c r="J44" i="4"/>
  <c r="L44" i="4" s="1"/>
  <c r="I44" i="4"/>
  <c r="K44" i="4" s="1"/>
  <c r="G44" i="4"/>
  <c r="F44" i="4"/>
  <c r="E44" i="4"/>
  <c r="D44" i="4"/>
  <c r="C44" i="4"/>
  <c r="S43" i="4"/>
  <c r="P43" i="4"/>
  <c r="O43" i="4"/>
  <c r="M43" i="4"/>
  <c r="J43" i="4"/>
  <c r="L43" i="4" s="1"/>
  <c r="I43" i="4"/>
  <c r="G43" i="4"/>
  <c r="F43" i="4"/>
  <c r="E43" i="4"/>
  <c r="D43" i="4"/>
  <c r="C43" i="4"/>
  <c r="S42" i="4"/>
  <c r="P42" i="4"/>
  <c r="R42" i="4" s="1"/>
  <c r="O42" i="4"/>
  <c r="M42" i="4"/>
  <c r="J42" i="4"/>
  <c r="L42" i="4" s="1"/>
  <c r="I42" i="4"/>
  <c r="G42" i="4"/>
  <c r="F42" i="4"/>
  <c r="E42" i="4"/>
  <c r="D42" i="4"/>
  <c r="C42" i="4"/>
  <c r="S37" i="4"/>
  <c r="P37" i="4"/>
  <c r="R37" i="4" s="1"/>
  <c r="O37" i="4"/>
  <c r="Q37" i="4" s="1"/>
  <c r="M37" i="4"/>
  <c r="N37" i="4" s="1"/>
  <c r="J37" i="4"/>
  <c r="L37" i="4" s="1"/>
  <c r="I37" i="4"/>
  <c r="G37" i="4"/>
  <c r="F37" i="4"/>
  <c r="E37" i="4"/>
  <c r="D37" i="4"/>
  <c r="C37" i="4"/>
  <c r="S36" i="4"/>
  <c r="P36" i="4"/>
  <c r="O36" i="4"/>
  <c r="Q36" i="4" s="1"/>
  <c r="M36" i="4"/>
  <c r="N36" i="4" s="1"/>
  <c r="J36" i="4"/>
  <c r="L36" i="4" s="1"/>
  <c r="I36" i="4"/>
  <c r="K36" i="4" s="1"/>
  <c r="G36" i="4"/>
  <c r="H36" i="4" s="1"/>
  <c r="F36" i="4"/>
  <c r="E36" i="4"/>
  <c r="D36" i="4"/>
  <c r="C36" i="4"/>
  <c r="S35" i="4"/>
  <c r="P35" i="4"/>
  <c r="R35" i="4" s="1"/>
  <c r="O35" i="4"/>
  <c r="Q35" i="4" s="1"/>
  <c r="M35" i="4"/>
  <c r="N35" i="4" s="1"/>
  <c r="J35" i="4"/>
  <c r="L35" i="4" s="1"/>
  <c r="I35" i="4"/>
  <c r="K35" i="4" s="1"/>
  <c r="G35" i="4"/>
  <c r="H35" i="4" s="1"/>
  <c r="F35" i="4"/>
  <c r="E35" i="4"/>
  <c r="D35" i="4"/>
  <c r="C35" i="4"/>
  <c r="S34" i="4"/>
  <c r="P34" i="4"/>
  <c r="R34" i="4" s="1"/>
  <c r="O34" i="4"/>
  <c r="Q34" i="4" s="1"/>
  <c r="M34" i="4"/>
  <c r="N34" i="4" s="1"/>
  <c r="J34" i="4"/>
  <c r="L34" i="4" s="1"/>
  <c r="I34" i="4"/>
  <c r="K34" i="4" s="1"/>
  <c r="G34" i="4"/>
  <c r="H34" i="4" s="1"/>
  <c r="F34" i="4"/>
  <c r="E34" i="4"/>
  <c r="D34" i="4"/>
  <c r="C34" i="4"/>
  <c r="S33" i="4"/>
  <c r="P33" i="4"/>
  <c r="R33" i="4" s="1"/>
  <c r="O33" i="4"/>
  <c r="Q33" i="4" s="1"/>
  <c r="M33" i="4"/>
  <c r="N33" i="4" s="1"/>
  <c r="J33" i="4"/>
  <c r="L33" i="4" s="1"/>
  <c r="I33" i="4"/>
  <c r="K33" i="4" s="1"/>
  <c r="G33" i="4"/>
  <c r="H33" i="4" s="1"/>
  <c r="F33" i="4"/>
  <c r="E33" i="4"/>
  <c r="D33" i="4"/>
  <c r="C33" i="4"/>
  <c r="S32" i="4"/>
  <c r="P32" i="4"/>
  <c r="R32" i="4" s="1"/>
  <c r="O32" i="4"/>
  <c r="Q32" i="4" s="1"/>
  <c r="M32" i="4"/>
  <c r="N32" i="4" s="1"/>
  <c r="J32" i="4"/>
  <c r="L32" i="4" s="1"/>
  <c r="I32" i="4"/>
  <c r="K32" i="4" s="1"/>
  <c r="G32" i="4"/>
  <c r="F32" i="4"/>
  <c r="E32" i="4"/>
  <c r="D32" i="4"/>
  <c r="C32" i="4"/>
  <c r="S31" i="4"/>
  <c r="P31" i="4"/>
  <c r="R31" i="4" s="1"/>
  <c r="O31" i="4"/>
  <c r="Q31" i="4" s="1"/>
  <c r="M31" i="4"/>
  <c r="J31" i="4"/>
  <c r="I31" i="4"/>
  <c r="K31" i="4" s="1"/>
  <c r="G31" i="4"/>
  <c r="H31" i="4" s="1"/>
  <c r="F31" i="4"/>
  <c r="E31" i="4"/>
  <c r="D31" i="4"/>
  <c r="C31" i="4"/>
  <c r="S26" i="4"/>
  <c r="P26" i="4"/>
  <c r="R26" i="4" s="1"/>
  <c r="O26" i="4"/>
  <c r="Q26" i="4" s="1"/>
  <c r="M26" i="4"/>
  <c r="N26" i="4" s="1"/>
  <c r="J26" i="4"/>
  <c r="I26" i="4"/>
  <c r="G26" i="4"/>
  <c r="H26" i="4" s="1"/>
  <c r="F26" i="4"/>
  <c r="E26" i="4"/>
  <c r="D26" i="4"/>
  <c r="C26" i="4"/>
  <c r="S25" i="4"/>
  <c r="P25" i="4"/>
  <c r="R25" i="4" s="1"/>
  <c r="O25" i="4"/>
  <c r="Q25" i="4" s="1"/>
  <c r="M25" i="4"/>
  <c r="N25" i="4" s="1"/>
  <c r="J25" i="4"/>
  <c r="L25" i="4" s="1"/>
  <c r="I25" i="4"/>
  <c r="K25" i="4" s="1"/>
  <c r="G25" i="4"/>
  <c r="H25" i="4" s="1"/>
  <c r="F25" i="4"/>
  <c r="E25" i="4"/>
  <c r="D25" i="4"/>
  <c r="C25" i="4"/>
  <c r="S24" i="4"/>
  <c r="P24" i="4"/>
  <c r="R24" i="4" s="1"/>
  <c r="O24" i="4"/>
  <c r="Q24" i="4" s="1"/>
  <c r="M24" i="4"/>
  <c r="N24" i="4" s="1"/>
  <c r="J24" i="4"/>
  <c r="L24" i="4" s="1"/>
  <c r="I24" i="4"/>
  <c r="K24" i="4" s="1"/>
  <c r="G24" i="4"/>
  <c r="H24" i="4" s="1"/>
  <c r="F24" i="4"/>
  <c r="E24" i="4"/>
  <c r="D24" i="4"/>
  <c r="C24" i="4"/>
  <c r="S23" i="4"/>
  <c r="P23" i="4"/>
  <c r="R23" i="4" s="1"/>
  <c r="O23" i="4"/>
  <c r="Q23" i="4" s="1"/>
  <c r="M23" i="4"/>
  <c r="N23" i="4" s="1"/>
  <c r="J23" i="4"/>
  <c r="L23" i="4" s="1"/>
  <c r="I23" i="4"/>
  <c r="K23" i="4" s="1"/>
  <c r="G23" i="4"/>
  <c r="H23" i="4" s="1"/>
  <c r="F23" i="4"/>
  <c r="E23" i="4"/>
  <c r="D23" i="4"/>
  <c r="C23" i="4"/>
  <c r="S22" i="4"/>
  <c r="P22" i="4"/>
  <c r="R22" i="4" s="1"/>
  <c r="O22" i="4"/>
  <c r="Q22" i="4" s="1"/>
  <c r="M22" i="4"/>
  <c r="N22" i="4" s="1"/>
  <c r="J22" i="4"/>
  <c r="L22" i="4" s="1"/>
  <c r="I22" i="4"/>
  <c r="K22" i="4" s="1"/>
  <c r="G22" i="4"/>
  <c r="F22" i="4"/>
  <c r="E22" i="4"/>
  <c r="D22" i="4"/>
  <c r="C22" i="4"/>
  <c r="S21" i="4"/>
  <c r="P21" i="4"/>
  <c r="R21" i="4" s="1"/>
  <c r="O21" i="4"/>
  <c r="Q21" i="4" s="1"/>
  <c r="M21" i="4"/>
  <c r="N21" i="4" s="1"/>
  <c r="J21" i="4"/>
  <c r="L21" i="4" s="1"/>
  <c r="I21" i="4"/>
  <c r="K21" i="4" s="1"/>
  <c r="G21" i="4"/>
  <c r="H21" i="4" s="1"/>
  <c r="F21" i="4"/>
  <c r="E21" i="4"/>
  <c r="D21" i="4"/>
  <c r="C21" i="4"/>
  <c r="S20" i="4"/>
  <c r="P20" i="4"/>
  <c r="R20" i="4" s="1"/>
  <c r="O20" i="4"/>
  <c r="Q20" i="4" s="1"/>
  <c r="M20" i="4"/>
  <c r="N20" i="4" s="1"/>
  <c r="J20" i="4"/>
  <c r="L20" i="4" s="1"/>
  <c r="I20" i="4"/>
  <c r="K20" i="4" s="1"/>
  <c r="G20" i="4"/>
  <c r="H20" i="4" s="1"/>
  <c r="F20" i="4"/>
  <c r="E20" i="4"/>
  <c r="D20" i="4"/>
  <c r="C20" i="4"/>
  <c r="S15" i="4"/>
  <c r="P15" i="4"/>
  <c r="O15" i="4"/>
  <c r="Q15" i="4" s="1"/>
  <c r="M15" i="4"/>
  <c r="J15" i="4"/>
  <c r="L15" i="4" s="1"/>
  <c r="I15" i="4"/>
  <c r="K15" i="4" s="1"/>
  <c r="G15" i="4"/>
  <c r="H15" i="4" s="1"/>
  <c r="F15" i="4"/>
  <c r="E15" i="4"/>
  <c r="D15" i="4"/>
  <c r="C15" i="4"/>
  <c r="S14" i="4"/>
  <c r="P14" i="4"/>
  <c r="R14" i="4" s="1"/>
  <c r="O14" i="4"/>
  <c r="Q14" i="4" s="1"/>
  <c r="M14" i="4"/>
  <c r="N14" i="4" s="1"/>
  <c r="J14" i="4"/>
  <c r="L14" i="4" s="1"/>
  <c r="I14" i="4"/>
  <c r="K14" i="4" s="1"/>
  <c r="G14" i="4"/>
  <c r="F14" i="4"/>
  <c r="E14" i="4"/>
  <c r="D14" i="4"/>
  <c r="C14" i="4"/>
  <c r="S13" i="4"/>
  <c r="P13" i="4"/>
  <c r="R13" i="4" s="1"/>
  <c r="O13" i="4"/>
  <c r="Q13" i="4" s="1"/>
  <c r="M13" i="4"/>
  <c r="N13" i="4" s="1"/>
  <c r="J13" i="4"/>
  <c r="L13" i="4" s="1"/>
  <c r="I13" i="4"/>
  <c r="G13" i="4"/>
  <c r="H13" i="4" s="1"/>
  <c r="F13" i="4"/>
  <c r="E13" i="4"/>
  <c r="D13" i="4"/>
  <c r="C13" i="4"/>
  <c r="S12" i="4"/>
  <c r="P12" i="4"/>
  <c r="R12" i="4" s="1"/>
  <c r="O12" i="4"/>
  <c r="M12" i="4"/>
  <c r="N12" i="4" s="1"/>
  <c r="J12" i="4"/>
  <c r="L12" i="4" s="1"/>
  <c r="I12" i="4"/>
  <c r="K12" i="4" s="1"/>
  <c r="G12" i="4"/>
  <c r="H12" i="4" s="1"/>
  <c r="F12" i="4"/>
  <c r="E12" i="4"/>
  <c r="D12" i="4"/>
  <c r="C12" i="4"/>
  <c r="S11" i="4"/>
  <c r="P11" i="4"/>
  <c r="R11" i="4" s="1"/>
  <c r="O11" i="4"/>
  <c r="Q11" i="4" s="1"/>
  <c r="M11" i="4"/>
  <c r="N11" i="4" s="1"/>
  <c r="J11" i="4"/>
  <c r="L11" i="4" s="1"/>
  <c r="I11" i="4"/>
  <c r="G11" i="4"/>
  <c r="H11" i="4" s="1"/>
  <c r="F11" i="4"/>
  <c r="E11" i="4"/>
  <c r="D11" i="4"/>
  <c r="C11" i="4"/>
  <c r="S10" i="4"/>
  <c r="P10" i="4"/>
  <c r="R10" i="4" s="1"/>
  <c r="O10" i="4"/>
  <c r="Q10" i="4" s="1"/>
  <c r="M10" i="4"/>
  <c r="N10" i="4" s="1"/>
  <c r="J10" i="4"/>
  <c r="I10" i="4"/>
  <c r="K10" i="4" s="1"/>
  <c r="G10" i="4"/>
  <c r="H10" i="4" s="1"/>
  <c r="F10" i="4"/>
  <c r="E10" i="4"/>
  <c r="D10" i="4"/>
  <c r="C10" i="4"/>
  <c r="S9" i="4"/>
  <c r="P9" i="4"/>
  <c r="O9" i="4"/>
  <c r="Q9" i="4" s="1"/>
  <c r="M9" i="4"/>
  <c r="N9" i="4" s="1"/>
  <c r="J9" i="4"/>
  <c r="L9" i="4" s="1"/>
  <c r="I9" i="4"/>
  <c r="K9" i="4" s="1"/>
  <c r="G9" i="4"/>
  <c r="H9" i="4" s="1"/>
  <c r="F9" i="4"/>
  <c r="E9" i="4"/>
  <c r="D9" i="4"/>
  <c r="C9" i="4"/>
  <c r="P137" i="5"/>
  <c r="O137" i="5"/>
  <c r="M137" i="5"/>
  <c r="J137" i="5"/>
  <c r="I137" i="5"/>
  <c r="G137" i="5"/>
  <c r="P126" i="5"/>
  <c r="O126" i="5"/>
  <c r="M126" i="5"/>
  <c r="J126" i="5"/>
  <c r="I126" i="5"/>
  <c r="G126" i="5"/>
  <c r="P115" i="5"/>
  <c r="O115" i="5"/>
  <c r="M115" i="5"/>
  <c r="J115" i="5"/>
  <c r="I115" i="5"/>
  <c r="G115" i="5"/>
  <c r="P104" i="5"/>
  <c r="O104" i="5"/>
  <c r="M104" i="5"/>
  <c r="J104" i="5"/>
  <c r="I104" i="5"/>
  <c r="G104" i="5"/>
  <c r="P93" i="5"/>
  <c r="O93" i="5"/>
  <c r="M93" i="5"/>
  <c r="J93" i="5"/>
  <c r="I93" i="5"/>
  <c r="G93" i="5"/>
  <c r="P82" i="5"/>
  <c r="O82" i="5"/>
  <c r="M82" i="5"/>
  <c r="J82" i="5"/>
  <c r="I82" i="5"/>
  <c r="G82" i="5"/>
  <c r="P71" i="5"/>
  <c r="O71" i="5"/>
  <c r="M71" i="5"/>
  <c r="J71" i="5"/>
  <c r="I71" i="5"/>
  <c r="G71" i="5"/>
  <c r="P60" i="5"/>
  <c r="R60" i="5" s="1"/>
  <c r="O60" i="5"/>
  <c r="Q60" i="5" s="1"/>
  <c r="M60" i="5"/>
  <c r="N60" i="5" s="1"/>
  <c r="J60" i="5"/>
  <c r="L60" i="5" s="1"/>
  <c r="I60" i="5"/>
  <c r="K60" i="5" s="1"/>
  <c r="P49" i="5"/>
  <c r="R49" i="5" s="1"/>
  <c r="O49" i="5"/>
  <c r="Q49" i="5" s="1"/>
  <c r="M49" i="5"/>
  <c r="N49" i="5" s="1"/>
  <c r="J49" i="5"/>
  <c r="L49" i="5" s="1"/>
  <c r="I49" i="5"/>
  <c r="K49" i="5" s="1"/>
  <c r="G49" i="5"/>
  <c r="H49" i="5" s="1"/>
  <c r="P38" i="5"/>
  <c r="R38" i="5" s="1"/>
  <c r="O38" i="5"/>
  <c r="Q38" i="5" s="1"/>
  <c r="M38" i="5"/>
  <c r="N38" i="5" s="1"/>
  <c r="J38" i="5"/>
  <c r="L38" i="5" s="1"/>
  <c r="I38" i="5"/>
  <c r="K38" i="5" s="1"/>
  <c r="G38" i="5"/>
  <c r="H38" i="5" s="1"/>
  <c r="P27" i="5"/>
  <c r="R27" i="5" s="1"/>
  <c r="O27" i="5"/>
  <c r="Q27" i="5" s="1"/>
  <c r="M27" i="5"/>
  <c r="N27" i="5" s="1"/>
  <c r="J27" i="5"/>
  <c r="L27" i="5" s="1"/>
  <c r="I27" i="5"/>
  <c r="K27" i="5" s="1"/>
  <c r="H27" i="5"/>
  <c r="P16" i="5"/>
  <c r="R16" i="5" s="1"/>
  <c r="O16" i="5"/>
  <c r="Q16" i="5" s="1"/>
  <c r="M16" i="5"/>
  <c r="N16" i="5" s="1"/>
  <c r="J16" i="5"/>
  <c r="L16" i="5" s="1"/>
  <c r="R136" i="4"/>
  <c r="Q136" i="4"/>
  <c r="N136" i="4"/>
  <c r="L136" i="4"/>
  <c r="K136" i="4"/>
  <c r="R135" i="4"/>
  <c r="Q135" i="4"/>
  <c r="N135" i="4"/>
  <c r="K135" i="4"/>
  <c r="H135" i="4"/>
  <c r="Q134" i="4"/>
  <c r="N134" i="4"/>
  <c r="L134" i="4"/>
  <c r="K134" i="4"/>
  <c r="H134" i="4"/>
  <c r="R133" i="4"/>
  <c r="Q133" i="4"/>
  <c r="N133" i="4"/>
  <c r="L133" i="4"/>
  <c r="R132" i="4"/>
  <c r="L132" i="4"/>
  <c r="K132" i="4"/>
  <c r="H132" i="4"/>
  <c r="R131" i="4"/>
  <c r="Q131" i="4"/>
  <c r="N131" i="4"/>
  <c r="L131" i="4"/>
  <c r="H131" i="4"/>
  <c r="R130" i="4"/>
  <c r="Q130" i="4"/>
  <c r="N130" i="4"/>
  <c r="L130" i="4"/>
  <c r="K130" i="4"/>
  <c r="H130" i="4"/>
  <c r="N125" i="4"/>
  <c r="L125" i="4"/>
  <c r="K125" i="4"/>
  <c r="H125" i="4"/>
  <c r="R124" i="4"/>
  <c r="Q124" i="4"/>
  <c r="N124" i="4"/>
  <c r="L124" i="4"/>
  <c r="K124" i="4"/>
  <c r="R123" i="4"/>
  <c r="Q123" i="4"/>
  <c r="N123" i="4"/>
  <c r="K123" i="4"/>
  <c r="H123" i="4"/>
  <c r="Q122" i="4"/>
  <c r="N122" i="4"/>
  <c r="L122" i="4"/>
  <c r="K122" i="4"/>
  <c r="H122" i="4"/>
  <c r="R121" i="4"/>
  <c r="Q121" i="4"/>
  <c r="N121" i="4"/>
  <c r="L121" i="4"/>
  <c r="R120" i="4"/>
  <c r="L120" i="4"/>
  <c r="K120" i="4"/>
  <c r="H120" i="4"/>
  <c r="R119" i="4"/>
  <c r="Q119" i="4"/>
  <c r="N119" i="4"/>
  <c r="L119" i="4"/>
  <c r="K119" i="4"/>
  <c r="H119" i="4"/>
  <c r="R114" i="4"/>
  <c r="Q114" i="4"/>
  <c r="N114" i="4"/>
  <c r="L114" i="4"/>
  <c r="K114" i="4"/>
  <c r="H114" i="4"/>
  <c r="N113" i="4"/>
  <c r="L113" i="4"/>
  <c r="K113" i="4"/>
  <c r="H113" i="4"/>
  <c r="R112" i="4"/>
  <c r="Q112" i="4"/>
  <c r="N112" i="4"/>
  <c r="L112" i="4"/>
  <c r="K112" i="4"/>
  <c r="R111" i="4"/>
  <c r="Q111" i="4"/>
  <c r="N111" i="4"/>
  <c r="K111" i="4"/>
  <c r="H111" i="4"/>
  <c r="Q110" i="4"/>
  <c r="N110" i="4"/>
  <c r="L110" i="4"/>
  <c r="K110" i="4"/>
  <c r="H110" i="4"/>
  <c r="R109" i="4"/>
  <c r="Q109" i="4"/>
  <c r="N109" i="4"/>
  <c r="L109" i="4"/>
  <c r="R108" i="4"/>
  <c r="L108" i="4"/>
  <c r="K108" i="4"/>
  <c r="H108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N101" i="4"/>
  <c r="L101" i="4"/>
  <c r="K101" i="4"/>
  <c r="H101" i="4"/>
  <c r="R100" i="4"/>
  <c r="Q100" i="4"/>
  <c r="N100" i="4"/>
  <c r="L100" i="4"/>
  <c r="K100" i="4"/>
  <c r="R99" i="4"/>
  <c r="Q99" i="4"/>
  <c r="N99" i="4"/>
  <c r="K99" i="4"/>
  <c r="H99" i="4"/>
  <c r="Q98" i="4"/>
  <c r="N98" i="4"/>
  <c r="L98" i="4"/>
  <c r="K98" i="4"/>
  <c r="H98" i="4"/>
  <c r="R97" i="4"/>
  <c r="Q97" i="4"/>
  <c r="N97" i="4"/>
  <c r="L97" i="4"/>
  <c r="R92" i="4"/>
  <c r="L92" i="4"/>
  <c r="K92" i="4"/>
  <c r="H92" i="4"/>
  <c r="R91" i="4"/>
  <c r="Q91" i="4"/>
  <c r="N91" i="4"/>
  <c r="L91" i="4"/>
  <c r="K91" i="4"/>
  <c r="H91" i="4"/>
  <c r="R90" i="4"/>
  <c r="Q90" i="4"/>
  <c r="N90" i="4"/>
  <c r="L90" i="4"/>
  <c r="K90" i="4"/>
  <c r="H90" i="4"/>
  <c r="N89" i="4"/>
  <c r="L89" i="4"/>
  <c r="K89" i="4"/>
  <c r="H89" i="4"/>
  <c r="R88" i="4"/>
  <c r="Q88" i="4"/>
  <c r="N88" i="4"/>
  <c r="L88" i="4"/>
  <c r="K88" i="4"/>
  <c r="R87" i="4"/>
  <c r="Q87" i="4"/>
  <c r="N87" i="4"/>
  <c r="K87" i="4"/>
  <c r="H87" i="4"/>
  <c r="Q86" i="4"/>
  <c r="N86" i="4"/>
  <c r="L86" i="4"/>
  <c r="K86" i="4"/>
  <c r="H86" i="4"/>
  <c r="R81" i="4"/>
  <c r="Q81" i="4"/>
  <c r="N81" i="4"/>
  <c r="L81" i="4"/>
  <c r="R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N77" i="4"/>
  <c r="L77" i="4"/>
  <c r="K77" i="4"/>
  <c r="H77" i="4"/>
  <c r="R76" i="4"/>
  <c r="Q76" i="4"/>
  <c r="N76" i="4"/>
  <c r="L76" i="4"/>
  <c r="K76" i="4"/>
  <c r="R75" i="4"/>
  <c r="Q75" i="4"/>
  <c r="N75" i="4"/>
  <c r="K75" i="4"/>
  <c r="H75" i="4"/>
  <c r="Q70" i="4"/>
  <c r="N70" i="4"/>
  <c r="L70" i="4"/>
  <c r="K70" i="4"/>
  <c r="H70" i="4"/>
  <c r="R69" i="4"/>
  <c r="Q69" i="4"/>
  <c r="N69" i="4"/>
  <c r="L69" i="4"/>
  <c r="R68" i="4"/>
  <c r="L68" i="4"/>
  <c r="K68" i="4"/>
  <c r="H68" i="4"/>
  <c r="R67" i="4"/>
  <c r="Q67" i="4"/>
  <c r="N67" i="4"/>
  <c r="L67" i="4"/>
  <c r="K67" i="4"/>
  <c r="H67" i="4"/>
  <c r="R66" i="4"/>
  <c r="Q66" i="4"/>
  <c r="N66" i="4"/>
  <c r="L66" i="4"/>
  <c r="K66" i="4"/>
  <c r="H66" i="4"/>
  <c r="N65" i="4"/>
  <c r="L65" i="4"/>
  <c r="K65" i="4"/>
  <c r="H65" i="4"/>
  <c r="R64" i="4"/>
  <c r="Q64" i="4"/>
  <c r="N64" i="4"/>
  <c r="L64" i="4"/>
  <c r="K64" i="4"/>
  <c r="R59" i="4"/>
  <c r="Q59" i="4"/>
  <c r="N59" i="4"/>
  <c r="L58" i="4"/>
  <c r="K58" i="4"/>
  <c r="H58" i="4"/>
  <c r="R57" i="4"/>
  <c r="Q57" i="4"/>
  <c r="N57" i="4"/>
  <c r="R56" i="4"/>
  <c r="L56" i="4"/>
  <c r="H56" i="4"/>
  <c r="R55" i="4"/>
  <c r="N55" i="4"/>
  <c r="K55" i="4"/>
  <c r="H55" i="4"/>
  <c r="R54" i="4"/>
  <c r="Q54" i="4"/>
  <c r="N54" i="4"/>
  <c r="L54" i="4"/>
  <c r="K54" i="4"/>
  <c r="K53" i="4"/>
  <c r="H53" i="4"/>
  <c r="Q48" i="4"/>
  <c r="L48" i="4"/>
  <c r="K48" i="4"/>
  <c r="R47" i="4"/>
  <c r="Q47" i="4"/>
  <c r="Q46" i="4"/>
  <c r="N46" i="4"/>
  <c r="L46" i="4"/>
  <c r="H46" i="4"/>
  <c r="R45" i="4"/>
  <c r="N45" i="4"/>
  <c r="L45" i="4"/>
  <c r="R44" i="4"/>
  <c r="H44" i="4"/>
  <c r="R43" i="4"/>
  <c r="Q43" i="4"/>
  <c r="N43" i="4"/>
  <c r="K43" i="4"/>
  <c r="H43" i="4"/>
  <c r="Q42" i="4"/>
  <c r="N42" i="4"/>
  <c r="K42" i="4"/>
  <c r="H42" i="4"/>
  <c r="K37" i="4"/>
  <c r="H37" i="4"/>
  <c r="R36" i="4"/>
  <c r="H32" i="4"/>
  <c r="N31" i="4"/>
  <c r="L31" i="4"/>
  <c r="L26" i="4"/>
  <c r="K26" i="4"/>
  <c r="H22" i="4"/>
  <c r="R15" i="4"/>
  <c r="Q12" i="4"/>
  <c r="R9" i="4"/>
  <c r="L10" i="4"/>
  <c r="K11" i="4"/>
  <c r="K13" i="4"/>
  <c r="N15" i="4"/>
  <c r="H14" i="4"/>
  <c r="G93" i="4"/>
  <c r="G104" i="4"/>
  <c r="G61" i="5" l="1"/>
  <c r="G28" i="5"/>
  <c r="H28" i="5" s="1"/>
  <c r="I28" i="5"/>
  <c r="G50" i="5"/>
  <c r="H50" i="5" s="1"/>
  <c r="P28" i="5"/>
  <c r="R28" i="5" s="1"/>
  <c r="O116" i="5"/>
  <c r="Q116" i="5" s="1"/>
  <c r="J82" i="4"/>
  <c r="O82" i="4"/>
  <c r="J93" i="4"/>
  <c r="M93" i="4"/>
  <c r="P127" i="5"/>
  <c r="R127" i="5" s="1"/>
  <c r="J50" i="5"/>
  <c r="L50" i="5" s="1"/>
  <c r="I61" i="5"/>
  <c r="K61" i="5" s="1"/>
  <c r="M83" i="5"/>
  <c r="N83" i="5" s="1"/>
  <c r="I39" i="5"/>
  <c r="K39" i="5" s="1"/>
  <c r="G39" i="5"/>
  <c r="H39" i="5" s="1"/>
  <c r="I50" i="5"/>
  <c r="K50" i="5" s="1"/>
  <c r="M72" i="5"/>
  <c r="N72" i="5" s="1"/>
  <c r="O94" i="5"/>
  <c r="Q94" i="5" s="1"/>
  <c r="O105" i="5"/>
  <c r="Q105" i="5" s="1"/>
  <c r="P116" i="5"/>
  <c r="R116" i="5" s="1"/>
  <c r="G138" i="5"/>
  <c r="H138" i="5" s="1"/>
  <c r="M61" i="5"/>
  <c r="N61" i="5" s="1"/>
  <c r="O83" i="5"/>
  <c r="Q83" i="5" s="1"/>
  <c r="P94" i="5"/>
  <c r="R94" i="5" s="1"/>
  <c r="P105" i="5"/>
  <c r="R105" i="5" s="1"/>
  <c r="G127" i="5"/>
  <c r="H127" i="5" s="1"/>
  <c r="I138" i="5"/>
  <c r="K138" i="5" s="1"/>
  <c r="K28" i="5"/>
  <c r="M50" i="5"/>
  <c r="N50" i="5" s="1"/>
  <c r="O72" i="5"/>
  <c r="Q72" i="5" s="1"/>
  <c r="P83" i="5"/>
  <c r="R83" i="5" s="1"/>
  <c r="J94" i="5"/>
  <c r="L94" i="5" s="1"/>
  <c r="G116" i="5"/>
  <c r="H116" i="5" s="1"/>
  <c r="I127" i="5"/>
  <c r="K127" i="5" s="1"/>
  <c r="M39" i="5"/>
  <c r="N39" i="5" s="1"/>
  <c r="O61" i="5"/>
  <c r="Q61" i="5" s="1"/>
  <c r="P72" i="5"/>
  <c r="R72" i="5" s="1"/>
  <c r="G94" i="5"/>
  <c r="H94" i="5" s="1"/>
  <c r="G105" i="5"/>
  <c r="H105" i="5" s="1"/>
  <c r="I116" i="5"/>
  <c r="K116" i="5" s="1"/>
  <c r="M138" i="5"/>
  <c r="N138" i="5" s="1"/>
  <c r="M28" i="5"/>
  <c r="N28" i="5" s="1"/>
  <c r="O50" i="5"/>
  <c r="Q50" i="5" s="1"/>
  <c r="P61" i="5"/>
  <c r="R61" i="5" s="1"/>
  <c r="G83" i="5"/>
  <c r="H83" i="5" s="1"/>
  <c r="I94" i="5"/>
  <c r="K94" i="5" s="1"/>
  <c r="I105" i="5"/>
  <c r="K105" i="5" s="1"/>
  <c r="M127" i="5"/>
  <c r="N127" i="5" s="1"/>
  <c r="O39" i="5"/>
  <c r="Q39" i="5" s="1"/>
  <c r="P50" i="5"/>
  <c r="R50" i="5" s="1"/>
  <c r="G72" i="5"/>
  <c r="H72" i="5" s="1"/>
  <c r="I83" i="5"/>
  <c r="K83" i="5" s="1"/>
  <c r="M116" i="5"/>
  <c r="N116" i="5" s="1"/>
  <c r="O138" i="5"/>
  <c r="Q138" i="5" s="1"/>
  <c r="O28" i="5"/>
  <c r="Q28" i="5" s="1"/>
  <c r="P39" i="5"/>
  <c r="R39" i="5" s="1"/>
  <c r="H61" i="5"/>
  <c r="I72" i="5"/>
  <c r="K72" i="5" s="1"/>
  <c r="M94" i="5"/>
  <c r="N94" i="5" s="1"/>
  <c r="M105" i="5"/>
  <c r="N105" i="5" s="1"/>
  <c r="O127" i="5"/>
  <c r="Q127" i="5" s="1"/>
  <c r="P138" i="5"/>
  <c r="R138" i="5" s="1"/>
  <c r="J105" i="5"/>
  <c r="L105" i="5" s="1"/>
  <c r="J138" i="5"/>
  <c r="L138" i="5" s="1"/>
  <c r="J28" i="5"/>
  <c r="L28" i="5" s="1"/>
  <c r="J83" i="5"/>
  <c r="L83" i="5" s="1"/>
  <c r="J72" i="5"/>
  <c r="L72" i="5" s="1"/>
  <c r="J127" i="5"/>
  <c r="L127" i="5" s="1"/>
  <c r="J39" i="5"/>
  <c r="L39" i="5" s="1"/>
  <c r="J61" i="5"/>
  <c r="L61" i="5" s="1"/>
  <c r="J116" i="5"/>
  <c r="L116" i="5" s="1"/>
  <c r="K131" i="4"/>
  <c r="K109" i="4"/>
  <c r="O137" i="4"/>
  <c r="G82" i="4"/>
  <c r="G60" i="4"/>
  <c r="J71" i="4"/>
  <c r="M71" i="4"/>
  <c r="I71" i="4"/>
  <c r="G71" i="4"/>
  <c r="P93" i="4"/>
  <c r="O93" i="4"/>
  <c r="P82" i="4"/>
  <c r="P71" i="4"/>
  <c r="O71" i="4"/>
  <c r="J60" i="4"/>
  <c r="P16" i="4"/>
  <c r="M126" i="4"/>
  <c r="N126" i="4" s="1"/>
  <c r="I126" i="4"/>
  <c r="G137" i="4"/>
  <c r="M16" i="4"/>
  <c r="O49" i="4"/>
  <c r="M60" i="4"/>
  <c r="O60" i="4"/>
  <c r="J115" i="4"/>
  <c r="G126" i="4"/>
  <c r="J137" i="4"/>
  <c r="I16" i="4"/>
  <c r="I104" i="4"/>
  <c r="I60" i="4"/>
  <c r="J104" i="4"/>
  <c r="M115" i="4"/>
  <c r="M137" i="4"/>
  <c r="J27" i="4"/>
  <c r="J126" i="4"/>
  <c r="P137" i="4"/>
  <c r="P126" i="4"/>
  <c r="O126" i="4"/>
  <c r="G115" i="4"/>
  <c r="O115" i="4"/>
  <c r="P115" i="4"/>
  <c r="P104" i="4"/>
  <c r="O104" i="4"/>
  <c r="P60" i="4"/>
  <c r="M38" i="4"/>
  <c r="I49" i="4"/>
  <c r="G49" i="4"/>
  <c r="G16" i="4"/>
  <c r="O16" i="4"/>
  <c r="P27" i="4"/>
  <c r="G38" i="4"/>
  <c r="J49" i="4"/>
  <c r="O27" i="4"/>
  <c r="J16" i="4"/>
  <c r="M27" i="4"/>
  <c r="M49" i="4"/>
  <c r="I27" i="4"/>
  <c r="P49" i="4"/>
  <c r="I38" i="4"/>
  <c r="J38" i="4"/>
  <c r="P38" i="4"/>
  <c r="O38" i="4"/>
  <c r="G27" i="4"/>
  <c r="P127" i="4" l="1"/>
  <c r="O94" i="4"/>
  <c r="M94" i="4"/>
  <c r="J94" i="4"/>
  <c r="I83" i="4"/>
  <c r="I105" i="4"/>
  <c r="I94" i="4"/>
  <c r="J83" i="4"/>
  <c r="J116" i="4"/>
  <c r="G50" i="4"/>
  <c r="G61" i="4"/>
  <c r="G39" i="4"/>
  <c r="M105" i="4"/>
  <c r="M83" i="4"/>
  <c r="I61" i="4"/>
  <c r="I72" i="4"/>
  <c r="I39" i="4"/>
  <c r="I50" i="4"/>
  <c r="M72" i="4"/>
  <c r="M39" i="4"/>
  <c r="M50" i="4"/>
  <c r="M61" i="4"/>
  <c r="O72" i="4"/>
  <c r="O39" i="4"/>
  <c r="O50" i="4"/>
  <c r="O61" i="4"/>
  <c r="P72" i="4"/>
  <c r="P39" i="4"/>
  <c r="P50" i="4"/>
  <c r="P61" i="4"/>
  <c r="J61" i="4"/>
  <c r="J72" i="4"/>
  <c r="J39" i="4"/>
  <c r="J50" i="4"/>
  <c r="I116" i="4"/>
  <c r="O83" i="4"/>
  <c r="O105" i="4"/>
  <c r="O127" i="4"/>
  <c r="O116" i="4"/>
  <c r="O138" i="4"/>
  <c r="P138" i="4"/>
  <c r="P94" i="4"/>
  <c r="P83" i="4"/>
  <c r="P116" i="4"/>
  <c r="P105" i="4"/>
  <c r="M127" i="4"/>
  <c r="M138" i="4"/>
  <c r="M116" i="4"/>
  <c r="J138" i="4"/>
  <c r="J127" i="4"/>
  <c r="I127" i="4"/>
  <c r="I138" i="4"/>
  <c r="J105" i="4"/>
  <c r="G105" i="4"/>
  <c r="G116" i="4"/>
  <c r="G83" i="4"/>
  <c r="G127" i="4"/>
  <c r="G94" i="4"/>
  <c r="G138" i="4"/>
  <c r="G72" i="4"/>
  <c r="J28" i="4"/>
  <c r="M28" i="4"/>
  <c r="O28" i="4"/>
  <c r="I28" i="4"/>
  <c r="P28" i="4"/>
  <c r="G28" i="4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J27" i="3"/>
  <c r="M27" i="3"/>
  <c r="O27" i="3"/>
  <c r="P27" i="3"/>
  <c r="P137" i="3" l="1"/>
  <c r="O137" i="3"/>
  <c r="M137" i="3"/>
  <c r="J137" i="3"/>
  <c r="I137" i="3"/>
  <c r="P126" i="3"/>
  <c r="O126" i="3"/>
  <c r="M126" i="3"/>
  <c r="J126" i="3"/>
  <c r="I126" i="3"/>
  <c r="P115" i="3"/>
  <c r="O115" i="3"/>
  <c r="M115" i="3"/>
  <c r="J115" i="3"/>
  <c r="I115" i="3"/>
  <c r="P104" i="3"/>
  <c r="O104" i="3"/>
  <c r="M104" i="3"/>
  <c r="J104" i="3"/>
  <c r="I104" i="3"/>
  <c r="P71" i="3"/>
  <c r="O71" i="3"/>
  <c r="M71" i="3"/>
  <c r="J71" i="3"/>
  <c r="I71" i="3"/>
  <c r="P82" i="3"/>
  <c r="O82" i="3"/>
  <c r="M82" i="3"/>
  <c r="J82" i="3"/>
  <c r="I82" i="3"/>
  <c r="P93" i="3"/>
  <c r="O93" i="3"/>
  <c r="M93" i="3"/>
  <c r="J93" i="3"/>
  <c r="I93" i="3"/>
  <c r="P60" i="3"/>
  <c r="O60" i="3"/>
  <c r="M60" i="3"/>
  <c r="J60" i="3"/>
  <c r="I60" i="3"/>
  <c r="P49" i="3"/>
  <c r="O49" i="3"/>
  <c r="M49" i="3"/>
  <c r="J49" i="3"/>
  <c r="I49" i="3"/>
  <c r="P38" i="3"/>
  <c r="O38" i="3"/>
  <c r="M38" i="3"/>
  <c r="J38" i="3"/>
  <c r="I38" i="3"/>
  <c r="I16" i="3"/>
  <c r="N60" i="3" l="1"/>
  <c r="I28" i="3"/>
  <c r="I39" i="3"/>
  <c r="P16" i="3"/>
  <c r="O16" i="3"/>
  <c r="M16" i="3"/>
  <c r="J16" i="3"/>
  <c r="M60" i="1"/>
  <c r="I16" i="1"/>
  <c r="K16" i="3" s="1"/>
  <c r="P28" i="3" l="1"/>
  <c r="J50" i="3"/>
  <c r="J61" i="3"/>
  <c r="J39" i="3"/>
  <c r="J28" i="3"/>
  <c r="O28" i="3"/>
  <c r="P61" i="3"/>
  <c r="P72" i="3"/>
  <c r="P127" i="3"/>
  <c r="P39" i="3"/>
  <c r="I105" i="3"/>
  <c r="I50" i="3"/>
  <c r="I72" i="3"/>
  <c r="I94" i="3"/>
  <c r="I83" i="3"/>
  <c r="I61" i="3"/>
  <c r="J72" i="3"/>
  <c r="J94" i="3"/>
  <c r="J83" i="3"/>
  <c r="M72" i="3"/>
  <c r="P116" i="3"/>
  <c r="O116" i="3"/>
  <c r="P105" i="3"/>
  <c r="O105" i="3"/>
  <c r="O94" i="3"/>
  <c r="P83" i="3"/>
  <c r="J105" i="3"/>
  <c r="I138" i="3"/>
  <c r="I127" i="3"/>
  <c r="J127" i="3"/>
  <c r="J138" i="3"/>
  <c r="I116" i="3"/>
  <c r="J116" i="3"/>
  <c r="O138" i="3"/>
  <c r="O127" i="3"/>
  <c r="P138" i="3"/>
  <c r="M83" i="3"/>
  <c r="M116" i="3"/>
  <c r="M138" i="3"/>
  <c r="M39" i="3"/>
  <c r="M61" i="3"/>
  <c r="M105" i="3"/>
  <c r="O39" i="3"/>
  <c r="O50" i="3"/>
  <c r="O61" i="3"/>
  <c r="O72" i="3"/>
  <c r="O83" i="3"/>
  <c r="M28" i="3"/>
  <c r="M127" i="3"/>
  <c r="P50" i="3"/>
  <c r="P94" i="3"/>
  <c r="M50" i="3"/>
  <c r="M94" i="3"/>
  <c r="M104" i="2"/>
  <c r="N104" i="4" s="1"/>
  <c r="M115" i="2"/>
  <c r="N115" i="4" s="1"/>
  <c r="M93" i="2"/>
  <c r="N93" i="4" s="1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R137" i="4" s="1"/>
  <c r="O137" i="2"/>
  <c r="Q137" i="4" s="1"/>
  <c r="M137" i="2"/>
  <c r="N137" i="4" s="1"/>
  <c r="J137" i="2"/>
  <c r="L137" i="4" s="1"/>
  <c r="I137" i="2"/>
  <c r="K137" i="4" s="1"/>
  <c r="G137" i="2"/>
  <c r="H137" i="4" s="1"/>
  <c r="P126" i="2"/>
  <c r="R126" i="4" s="1"/>
  <c r="O126" i="2"/>
  <c r="Q126" i="4" s="1"/>
  <c r="M126" i="2"/>
  <c r="J126" i="2"/>
  <c r="L126" i="4" s="1"/>
  <c r="I126" i="2"/>
  <c r="K126" i="4" s="1"/>
  <c r="G126" i="2"/>
  <c r="H126" i="4" s="1"/>
  <c r="P115" i="2"/>
  <c r="R115" i="4" s="1"/>
  <c r="O115" i="2"/>
  <c r="Q115" i="4" s="1"/>
  <c r="J115" i="2"/>
  <c r="L115" i="4" s="1"/>
  <c r="I115" i="2"/>
  <c r="K115" i="4" s="1"/>
  <c r="G115" i="2"/>
  <c r="H115" i="4" s="1"/>
  <c r="P104" i="2"/>
  <c r="R104" i="4" s="1"/>
  <c r="O104" i="2"/>
  <c r="Q104" i="4" s="1"/>
  <c r="J104" i="2"/>
  <c r="L104" i="4" s="1"/>
  <c r="I104" i="2"/>
  <c r="K104" i="4" s="1"/>
  <c r="G104" i="2"/>
  <c r="H104" i="4" s="1"/>
  <c r="G93" i="2"/>
  <c r="H93" i="4" s="1"/>
  <c r="P93" i="2"/>
  <c r="R93" i="4" s="1"/>
  <c r="O93" i="2"/>
  <c r="Q93" i="4" s="1"/>
  <c r="J93" i="2"/>
  <c r="L93" i="4" s="1"/>
  <c r="I93" i="2"/>
  <c r="K93" i="4" s="1"/>
  <c r="G60" i="2"/>
  <c r="H60" i="4" s="1"/>
  <c r="P82" i="2"/>
  <c r="R82" i="4" s="1"/>
  <c r="O82" i="2"/>
  <c r="Q82" i="4" s="1"/>
  <c r="M82" i="2"/>
  <c r="N82" i="4" s="1"/>
  <c r="J82" i="2"/>
  <c r="L82" i="4" s="1"/>
  <c r="I82" i="2"/>
  <c r="K82" i="4" s="1"/>
  <c r="G82" i="2"/>
  <c r="H82" i="4" s="1"/>
  <c r="P71" i="2"/>
  <c r="R71" i="4" s="1"/>
  <c r="O71" i="2"/>
  <c r="Q71" i="4" s="1"/>
  <c r="M71" i="2"/>
  <c r="N71" i="4" s="1"/>
  <c r="J71" i="2"/>
  <c r="L71" i="4" s="1"/>
  <c r="I71" i="2"/>
  <c r="K71" i="4" s="1"/>
  <c r="G71" i="2"/>
  <c r="H71" i="4" s="1"/>
  <c r="P60" i="2"/>
  <c r="R60" i="4" s="1"/>
  <c r="O60" i="2"/>
  <c r="M60" i="2"/>
  <c r="J60" i="2"/>
  <c r="I60" i="2"/>
  <c r="K60" i="4" s="1"/>
  <c r="P49" i="2"/>
  <c r="O49" i="2"/>
  <c r="M49" i="2"/>
  <c r="N49" i="4" s="1"/>
  <c r="J49" i="2"/>
  <c r="I49" i="2"/>
  <c r="G49" i="2"/>
  <c r="P38" i="2"/>
  <c r="R38" i="4" s="1"/>
  <c r="O38" i="2"/>
  <c r="Q38" i="4" s="1"/>
  <c r="M38" i="2"/>
  <c r="N38" i="4" s="1"/>
  <c r="J38" i="2"/>
  <c r="L38" i="4" s="1"/>
  <c r="I38" i="2"/>
  <c r="K38" i="4" s="1"/>
  <c r="G38" i="2"/>
  <c r="H38" i="4" s="1"/>
  <c r="P27" i="2"/>
  <c r="R27" i="4" s="1"/>
  <c r="O27" i="2"/>
  <c r="Q27" i="4" s="1"/>
  <c r="M27" i="2"/>
  <c r="J27" i="2"/>
  <c r="I27" i="2"/>
  <c r="G27" i="2"/>
  <c r="K28" i="3" l="1"/>
  <c r="N60" i="4"/>
  <c r="R137" i="1"/>
  <c r="R137" i="3"/>
  <c r="G28" i="2"/>
  <c r="H28" i="4" s="1"/>
  <c r="H27" i="4"/>
  <c r="N93" i="1"/>
  <c r="N93" i="3"/>
  <c r="R104" i="1"/>
  <c r="R104" i="3"/>
  <c r="K126" i="1"/>
  <c r="K126" i="3"/>
  <c r="N137" i="1"/>
  <c r="N137" i="3"/>
  <c r="K27" i="4"/>
  <c r="Q93" i="1"/>
  <c r="Q93" i="3"/>
  <c r="G105" i="2"/>
  <c r="H105" i="4" s="1"/>
  <c r="H49" i="4"/>
  <c r="N126" i="1"/>
  <c r="N126" i="3"/>
  <c r="N27" i="4"/>
  <c r="K49" i="1"/>
  <c r="K49" i="4"/>
  <c r="Q60" i="4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L49" i="4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L60" i="4"/>
  <c r="Q16" i="3"/>
  <c r="L27" i="4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Q49" i="4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R49" i="4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K61" i="4" s="1"/>
  <c r="J72" i="2"/>
  <c r="L72" i="4" s="1"/>
  <c r="K60" i="1"/>
  <c r="J61" i="2"/>
  <c r="L61" i="4" s="1"/>
  <c r="M72" i="2"/>
  <c r="N72" i="4" s="1"/>
  <c r="L60" i="1"/>
  <c r="M127" i="2"/>
  <c r="N127" i="4" s="1"/>
  <c r="Q60" i="1"/>
  <c r="G138" i="2"/>
  <c r="H138" i="4" s="1"/>
  <c r="R60" i="1"/>
  <c r="I138" i="2"/>
  <c r="K138" i="4" s="1"/>
  <c r="H60" i="1"/>
  <c r="M138" i="2"/>
  <c r="N138" i="4" s="1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R50" i="4" s="1"/>
  <c r="O16" i="2"/>
  <c r="Q16" i="4" s="1"/>
  <c r="M16" i="2"/>
  <c r="N16" i="4" s="1"/>
  <c r="J16" i="2"/>
  <c r="L16" i="4" s="1"/>
  <c r="I16" i="2"/>
  <c r="I39" i="2" s="1"/>
  <c r="K39" i="4" s="1"/>
  <c r="G16" i="2"/>
  <c r="G94" i="2" s="1"/>
  <c r="H94" i="4" s="1"/>
  <c r="Q39" i="3" l="1"/>
  <c r="Q16" i="1"/>
  <c r="G61" i="2"/>
  <c r="H61" i="4" s="1"/>
  <c r="M61" i="2"/>
  <c r="N61" i="4" s="1"/>
  <c r="P83" i="2"/>
  <c r="R83" i="4" s="1"/>
  <c r="O83" i="2"/>
  <c r="Q83" i="4" s="1"/>
  <c r="P72" i="2"/>
  <c r="R72" i="4" s="1"/>
  <c r="H39" i="3"/>
  <c r="J28" i="2"/>
  <c r="L28" i="4" s="1"/>
  <c r="O116" i="2"/>
  <c r="Q116" i="4" s="1"/>
  <c r="P94" i="2"/>
  <c r="R94" i="4" s="1"/>
  <c r="R39" i="1"/>
  <c r="R39" i="3"/>
  <c r="Q116" i="1"/>
  <c r="Q116" i="3"/>
  <c r="M83" i="2"/>
  <c r="N83" i="4" s="1"/>
  <c r="I116" i="2"/>
  <c r="K116" i="4" s="1"/>
  <c r="O127" i="2"/>
  <c r="Q127" i="4" s="1"/>
  <c r="H105" i="1"/>
  <c r="H105" i="3"/>
  <c r="N39" i="1"/>
  <c r="N39" i="3"/>
  <c r="L28" i="3"/>
  <c r="J39" i="2"/>
  <c r="L39" i="4" s="1"/>
  <c r="H50" i="1"/>
  <c r="H50" i="4"/>
  <c r="O94" i="2"/>
  <c r="Q94" i="4" s="1"/>
  <c r="I72" i="2"/>
  <c r="K72" i="4" s="1"/>
  <c r="M105" i="2"/>
  <c r="N105" i="4" s="1"/>
  <c r="G116" i="2"/>
  <c r="H116" i="4" s="1"/>
  <c r="P138" i="2"/>
  <c r="R138" i="4" s="1"/>
  <c r="O138" i="2"/>
  <c r="Q138" i="4" s="1"/>
  <c r="O50" i="2"/>
  <c r="Q50" i="4" s="1"/>
  <c r="Q94" i="3"/>
  <c r="H28" i="1"/>
  <c r="H28" i="3"/>
  <c r="O28" i="2"/>
  <c r="Q28" i="4" s="1"/>
  <c r="R28" i="3"/>
  <c r="J138" i="2"/>
  <c r="L138" i="4" s="1"/>
  <c r="M28" i="2"/>
  <c r="N28" i="4" s="1"/>
  <c r="I50" i="2"/>
  <c r="R16" i="4"/>
  <c r="P39" i="2"/>
  <c r="R39" i="4" s="1"/>
  <c r="N28" i="3"/>
  <c r="H16" i="4"/>
  <c r="H16" i="1"/>
  <c r="J116" i="2"/>
  <c r="L116" i="4" s="1"/>
  <c r="I83" i="2"/>
  <c r="K83" i="4" s="1"/>
  <c r="J105" i="2"/>
  <c r="L105" i="4" s="1"/>
  <c r="I127" i="2"/>
  <c r="K127" i="4" s="1"/>
  <c r="G127" i="2"/>
  <c r="H127" i="4" s="1"/>
  <c r="P127" i="2"/>
  <c r="R127" i="4" s="1"/>
  <c r="I94" i="2"/>
  <c r="K94" i="4" s="1"/>
  <c r="R50" i="1"/>
  <c r="R50" i="3"/>
  <c r="N50" i="1"/>
  <c r="N50" i="3"/>
  <c r="N16" i="1"/>
  <c r="K39" i="1"/>
  <c r="K39" i="3"/>
  <c r="M39" i="2"/>
  <c r="N39" i="4" s="1"/>
  <c r="G39" i="2"/>
  <c r="H39" i="4" s="1"/>
  <c r="M116" i="2"/>
  <c r="N116" i="4" s="1"/>
  <c r="L138" i="1"/>
  <c r="L138" i="3"/>
  <c r="O61" i="2"/>
  <c r="Q61" i="4" s="1"/>
  <c r="N116" i="3"/>
  <c r="K16" i="4"/>
  <c r="K16" i="1"/>
  <c r="O105" i="2"/>
  <c r="Q105" i="4" s="1"/>
  <c r="G72" i="2"/>
  <c r="H72" i="4" s="1"/>
  <c r="G83" i="2"/>
  <c r="H83" i="4" s="1"/>
  <c r="P105" i="2"/>
  <c r="R105" i="4" s="1"/>
  <c r="P116" i="2"/>
  <c r="R116" i="4" s="1"/>
  <c r="O72" i="2"/>
  <c r="Q72" i="4" s="1"/>
  <c r="Q28" i="1"/>
  <c r="Q28" i="3"/>
  <c r="P28" i="2"/>
  <c r="R28" i="4" s="1"/>
  <c r="I28" i="2"/>
  <c r="J83" i="2"/>
  <c r="L83" i="4" s="1"/>
  <c r="I105" i="2"/>
  <c r="K105" i="4" s="1"/>
  <c r="P61" i="2"/>
  <c r="R61" i="4" s="1"/>
  <c r="M94" i="2"/>
  <c r="N94" i="4" s="1"/>
  <c r="J94" i="2"/>
  <c r="L94" i="4" s="1"/>
  <c r="J50" i="2"/>
  <c r="J127" i="2"/>
  <c r="L127" i="4" s="1"/>
  <c r="L39" i="1"/>
  <c r="L39" i="3"/>
  <c r="M50" i="2"/>
  <c r="N50" i="4" s="1"/>
  <c r="O39" i="2"/>
  <c r="Q39" i="4" s="1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4"/>
  <c r="K28" i="1"/>
  <c r="K50" i="4"/>
  <c r="K50" i="1"/>
  <c r="L105" i="1"/>
  <c r="L127" i="1"/>
  <c r="K83" i="1"/>
  <c r="L50" i="1"/>
  <c r="L50" i="4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<sst xmlns="http://schemas.openxmlformats.org/spreadsheetml/2006/main" count="1266" uniqueCount="91">
  <si>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</si>
  <si>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</si>
  <si>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</si>
  <si>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</si>
  <si>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</si>
  <si>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</si>
  <si>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</si>
  <si>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</si>
  <si>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</si>
  <si>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</si>
  <si>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</si>
  <si>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</si>
  <si>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</si>
  <si>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</si>
  <si>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</si>
  <si>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</si>
  <si>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</si>
  <si>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</si>
  <si>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</si>
  <si>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</si>
  <si>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</si>
  <si>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</si>
  <si>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</si>
  <si>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</si>
  <si>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</si>
  <si>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</si>
  <si>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</si>
  <si>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</si>
  <si>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</si>
  <si>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</si>
  <si>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</si>
  <si>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</si>
  <si>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</si>
  <si>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</si>
  <si>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</si>
  <si>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</si>
  <si>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</si>
  <si>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</si>
  <si>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</si>
  <si>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</si>
  <si>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</si>
  <si>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</si>
  <si>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</si>
  <si>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</si>
  <si>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</si>
  <si>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</si>
  <si>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</si>
  <si>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</si>
  <si>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</si>
  <si>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</si>
  <si>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</si>
  <si>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</si>
  <si>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</si>
  <si>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</si>
  <si>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</si>
  <si>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</si>
  <si>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</si>
  <si>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</si>
  <si>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</si>
  <si>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</si>
  <si>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</si>
  <si>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</si>
  <si>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</si>
  <si>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</si>
  <si>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</si>
  <si>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</si>
  <si>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</si>
  <si>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</si>
  <si>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</si>
  <si>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</si>
  <si>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</si>
  <si>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</si>
  <si>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</si>
  <si>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</si>
  <si>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</si>
  <si>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</si>
  <si>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</si>
  <si>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</si>
  <si>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</si>
  <si>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</si>
  <si>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</si>
  <si>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</si>
  <si>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</si>
  <si>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</si>
  <si>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</si>
  <si>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</si>
  <si>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Veränderung zu 2019 (%)</t>
  </si>
  <si>
    <t>Jan.-Jul</t>
  </si>
  <si>
    <t>2021</t>
  </si>
  <si>
    <t>2022</t>
  </si>
  <si>
    <t>© IT.NRW, Düsseldorf, 2021. Dieses Werk ist lizenziert unter der Datenlizenz Deutschland - Namensnennung - Version 2.0. | Stand: 19.11.2021 / 08:10:15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</si>
</sst>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8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1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0" fontId="6" fillId="0" borderId="0" xfId="0" applyFont="1"/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6" fillId="0" borderId="0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Border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6" fillId="0" borderId="0" xfId="0" applyFont="1"/>
    <xf numFmtId="0" fontId="1" fillId="0" borderId="0" xfId="0" applyFont="1"/>
    <xf numFmtId="3" fontId="1" fillId="0" borderId="0" xfId="0" applyNumberFormat="1" applyFont="1" applyBorder="1" applyAlignment="1">
      <alignment horizontal="left"/>
    </xf>
    <xf numFmtId="0" fontId="6" fillId="0" borderId="0" xfId="0" applyFont="1"/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3" borderId="0" xfId="0" applyNumberFormat="1" applyFont="1" applyFill="1" applyBorder="1" applyAlignment="1">
      <alignment horizontal="left"/>
    </xf>
    <xf numFmtId="49" fontId="2" fillId="4" borderId="0" xfId="0" applyNumberFormat="1" applyFont="1" applyFill="1" applyAlignment="1">
      <alignment horizontal="left"/>
    </xf>
    <xf numFmtId="49" fontId="2" fillId="4" borderId="0" xfId="0" applyNumberFormat="1" applyFont="1" applyFill="1" applyBorder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49" fontId="2" fillId="5" borderId="0" xfId="0" applyNumberFormat="1" applyFont="1" applyFill="1" applyBorder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0" fontId="4" fillId="0" borderId="0" xfId="0" applyFont="1"/>
    <xf numFmtId="0" fontId="1" fillId="2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/>
    <xf numFmtId="0" fontId="4" fillId="0" borderId="0" xfId="0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2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164" fontId="1" fillId="6" borderId="3" xfId="0" applyNumberFormat="1" applyFont="1" applyFill="1" applyBorder="1" applyAlignment="1">
      <alignment horizontal="center" vertical="center" wrapText="1"/>
    </xf>
    <xf numFmtId="164" fontId="2" fillId="6" borderId="0" xfId="0" applyNumberFormat="1" applyFont="1" applyFill="1" applyAlignment="1">
      <alignment horizontal="right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4" fillId="0" borderId="0" xfId="0" applyFont="1"/>
    <xf numFmtId="0" fontId="1" fillId="2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165" fontId="1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left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left" vertical="center" wrapText="1"/>
    </xf>
    <xf numFmtId="0" fontId="6" fillId="2" borderId="7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9" xfId="0" applyNumberFormat="1" applyFont="1" applyFill="1" applyBorder="1" applyAlignment="1">
      <alignment horizontal="left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11" fillId="2" borderId="0" xfId="43" applyNumberFormat="1" applyFont="1" applyAlignment="1">
      <alignment horizontal="left"/>
    </xf>
    <xf numFmtId="0" fontId="11" fillId="2" borderId="0" xfId="43" applyFont="1" applyAlignment="1">
      <alignment horizontal="right"/>
    </xf>
    <xf numFmtId="49" fontId="11" fillId="2" borderId="1" xfId="43" applyNumberFormat="1" applyFont="1" applyBorder="1" applyAlignment="1">
      <alignment horizontal="left"/>
    </xf>
    <xf numFmtId="49" fontId="11" fillId="2" borderId="0" xfId="44" applyNumberFormat="1" applyFont="1" applyAlignment="1">
      <alignment horizontal="left"/>
    </xf>
    <xf numFmtId="0" fontId="11" fillId="2" borderId="0" xfId="44" applyFont="1" applyAlignment="1">
      <alignment horizontal="right"/>
    </xf>
    <xf numFmtId="49" fontId="11" fillId="2" borderId="1" xfId="44" applyNumberFormat="1" applyFont="1" applyBorder="1" applyAlignment="1">
      <alignment horizontal="left"/>
    </xf>
    <xf numFmtId="49" fontId="11" fillId="2" borderId="0" xfId="45" applyNumberFormat="1" applyFont="1" applyAlignment="1">
      <alignment horizontal="left"/>
    </xf>
    <xf numFmtId="0" fontId="11" fillId="2" borderId="0" xfId="45" applyFont="1" applyAlignment="1">
      <alignment horizontal="right"/>
    </xf>
    <xf numFmtId="49" fontId="11" fillId="2" borderId="1" xfId="45" applyNumberFormat="1" applyFont="1" applyBorder="1" applyAlignment="1">
      <alignment horizontal="left"/>
    </xf>
    <xf numFmtId="49" fontId="11" fillId="2" borderId="0" xfId="46" applyNumberFormat="1" applyFont="1" applyAlignment="1">
      <alignment horizontal="left"/>
    </xf>
    <xf numFmtId="0" fontId="11" fillId="2" borderId="0" xfId="46" applyFont="1" applyAlignment="1">
      <alignment horizontal="right"/>
    </xf>
    <xf numFmtId="49" fontId="11" fillId="2" borderId="1" xfId="46" applyNumberFormat="1" applyFont="1" applyBorder="1" applyAlignment="1">
      <alignment horizontal="left"/>
    </xf>
    <xf numFmtId="49" fontId="11" fillId="2" borderId="0" xfId="47" applyNumberFormat="1" applyFont="1" applyAlignment="1">
      <alignment horizontal="left"/>
    </xf>
    <xf numFmtId="0" fontId="11" fillId="2" borderId="0" xfId="47" applyFont="1" applyAlignment="1">
      <alignment horizontal="right"/>
    </xf>
    <xf numFmtId="49" fontId="11" fillId="2" borderId="1" xfId="47" applyNumberFormat="1" applyFont="1" applyBorder="1" applyAlignment="1">
      <alignment horizontal="left"/>
    </xf>
  </cellXfs>
  <cellStyles count="48"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5" xfId="4" xr:uid="{00000000-0005-0000-0000-000017000000}"/>
    <cellStyle name="Standard 6" xfId="5" xr:uid="{00000000-0005-0000-0000-000018000000}"/>
    <cellStyle name="Standard 7" xfId="6" xr:uid="{00000000-0005-0000-0000-000019000000}"/>
    <cellStyle name="Standard 8" xfId="7" xr:uid="{00000000-0005-0000-0000-00001A000000}"/>
    <cellStyle name="Standard 9" xfId="8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tabSelected="1" zoomScale="70" zoomScaleNormal="70" workbookViewId="0">
      <pane xSplit="2" ySplit="6" topLeftCell="C19" activePane="bottomRight" state="frozen"/>
      <selection pane="topRight"/>
      <selection pane="bottomLeft"/>
      <selection pane="bottomRight" activeCell="M31" sqref="M31"/>
    </sheetView>
  </sheetViews>
  <sheetFormatPr baseColWidth="10" defaultColWidth="12.7109375" defaultRowHeight="12.75" x14ac:dyDescent="0.2"/>
  <cols>
    <col min="1" max="1" width="9.140625" style="76" customWidth="1"/>
    <col min="2" max="2" width="24.7109375" style="76" customWidth="1"/>
    <col min="3" max="3" width="9.140625" style="76" customWidth="1" collapsed="1"/>
    <col min="4" max="4" width="22.42578125" style="76" customWidth="1"/>
    <col min="5" max="5" width="14.7109375" style="76" customWidth="1" collapsed="1"/>
    <col min="6" max="6" width="9.140625" style="76" customWidth="1" collapsed="1"/>
    <col min="7" max="7" width="11.140625" style="76" bestFit="1" customWidth="1" collapsed="1"/>
    <col min="8" max="8" width="9.140625" style="60" customWidth="1" collapsed="1"/>
    <col min="9" max="9" width="10.7109375" style="76" bestFit="1" customWidth="1" collapsed="1"/>
    <col min="10" max="10" width="9.140625" style="76" customWidth="1" collapsed="1"/>
    <col min="11" max="12" width="9.140625" style="60" customWidth="1" collapsed="1"/>
    <col min="13" max="13" width="15.5703125" style="76" customWidth="1" collapsed="1"/>
    <col min="14" max="14" width="15.5703125" style="60" customWidth="1" collapsed="1"/>
    <col min="15" max="16" width="11" style="76" bestFit="1" customWidth="1" collapsed="1"/>
    <col min="17" max="18" width="9.140625" style="60" customWidth="1" collapsed="1"/>
    <col min="19" max="19" width="17" style="76" customWidth="1" collapsed="1"/>
    <col min="20" max="20" width="12.7109375" style="76" collapsed="1"/>
    <col min="21" max="26" width="12.7109375" style="76"/>
    <col min="27" max="16384" width="12.7109375" style="76" collapsed="1"/>
  </cols>
  <sheetData>
    <row r="1" spans="1:19" ht="38.25" customHeight="1" x14ac:dyDescent="0.2">
      <c r="A1" s="88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19" ht="13.5" thickBot="1" x14ac:dyDescent="0.25">
      <c r="A2" s="89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19" ht="25.5" customHeight="1" x14ac:dyDescent="0.2">
      <c r="A3" s="90" t="s">
        <v>2</v>
      </c>
      <c r="B3" s="83"/>
      <c r="C3" s="94" t="s">
        <v>3</v>
      </c>
      <c r="D3" s="94" t="s">
        <v>4</v>
      </c>
      <c r="E3" s="94" t="s">
        <v>5</v>
      </c>
      <c r="F3" s="94" t="s">
        <v>6</v>
      </c>
      <c r="G3" s="97" t="s">
        <v>7</v>
      </c>
      <c r="H3" s="98"/>
      <c r="I3" s="82" t="s">
        <v>7</v>
      </c>
      <c r="J3" s="83"/>
      <c r="K3" s="83"/>
      <c r="L3" s="83"/>
      <c r="M3" s="97" t="s">
        <v>8</v>
      </c>
      <c r="N3" s="98"/>
      <c r="O3" s="82" t="s">
        <v>8</v>
      </c>
      <c r="P3" s="83"/>
      <c r="Q3" s="83"/>
      <c r="R3" s="83"/>
      <c r="S3" s="84" t="s">
        <v>9</v>
      </c>
    </row>
    <row r="4" spans="1:19" x14ac:dyDescent="0.2">
      <c r="A4" s="91"/>
      <c r="B4" s="87"/>
      <c r="C4" s="95"/>
      <c r="D4" s="95"/>
      <c r="E4" s="95"/>
      <c r="F4" s="95"/>
      <c r="G4" s="99"/>
      <c r="H4" s="100"/>
      <c r="I4" s="86" t="s">
        <v>10</v>
      </c>
      <c r="J4" s="87"/>
      <c r="K4" s="87"/>
      <c r="L4" s="87"/>
      <c r="M4" s="99"/>
      <c r="N4" s="100"/>
      <c r="O4" s="86" t="s">
        <v>10</v>
      </c>
      <c r="P4" s="87"/>
      <c r="Q4" s="87"/>
      <c r="R4" s="87"/>
      <c r="S4" s="85"/>
    </row>
    <row r="5" spans="1:19" ht="25.5" customHeight="1" x14ac:dyDescent="0.2">
      <c r="A5" s="91"/>
      <c r="B5" s="87"/>
      <c r="C5" s="96"/>
      <c r="D5" s="96"/>
      <c r="E5" s="96"/>
      <c r="F5" s="96"/>
      <c r="G5" s="101"/>
      <c r="H5" s="102"/>
      <c r="I5" s="77" t="s">
        <v>11</v>
      </c>
      <c r="J5" s="77" t="s">
        <v>12</v>
      </c>
      <c r="K5" s="66" t="s">
        <v>11</v>
      </c>
      <c r="L5" s="66" t="s">
        <v>12</v>
      </c>
      <c r="M5" s="101"/>
      <c r="N5" s="102"/>
      <c r="O5" s="77" t="s">
        <v>11</v>
      </c>
      <c r="P5" s="77" t="s">
        <v>12</v>
      </c>
      <c r="Q5" s="66" t="s">
        <v>11</v>
      </c>
      <c r="R5" s="66" t="s">
        <v>12</v>
      </c>
      <c r="S5" s="85"/>
    </row>
    <row r="6" spans="1:19" ht="38.25" customHeight="1" thickBot="1" x14ac:dyDescent="0.25">
      <c r="A6" s="92"/>
      <c r="B6" s="93"/>
      <c r="C6" s="19" t="s">
        <v>13</v>
      </c>
      <c r="D6" s="19" t="s">
        <v>13</v>
      </c>
      <c r="E6" s="19" t="s">
        <v>13</v>
      </c>
      <c r="F6" s="19" t="s">
        <v>13</v>
      </c>
      <c r="G6" s="19" t="s">
        <v>13</v>
      </c>
      <c r="H6" s="58" t="s">
        <v>14</v>
      </c>
      <c r="I6" s="19" t="s">
        <v>13</v>
      </c>
      <c r="J6" s="19" t="s">
        <v>13</v>
      </c>
      <c r="K6" s="58" t="s">
        <v>14</v>
      </c>
      <c r="L6" s="58" t="s">
        <v>14</v>
      </c>
      <c r="M6" s="19" t="s">
        <v>13</v>
      </c>
      <c r="N6" s="58" t="s">
        <v>14</v>
      </c>
      <c r="O6" s="19" t="s">
        <v>13</v>
      </c>
      <c r="P6" s="19" t="s">
        <v>13</v>
      </c>
      <c r="Q6" s="58" t="s">
        <v>14</v>
      </c>
      <c r="R6" s="58" t="s">
        <v>14</v>
      </c>
      <c r="S6" s="20" t="s">
        <v>13</v>
      </c>
    </row>
    <row r="7" spans="1:19" x14ac:dyDescent="0.2">
      <c r="A7" s="80" t="s">
        <v>89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</row>
    <row r="8" spans="1:19" x14ac:dyDescent="0.2">
      <c r="A8" s="80" t="s">
        <v>16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</row>
    <row r="9" spans="1:19" s="75" customFormat="1" x14ac:dyDescent="0.2">
      <c r="A9" s="116" t="s">
        <v>17</v>
      </c>
      <c r="B9" s="118" t="s">
        <v>18</v>
      </c>
      <c r="C9" s="117">
        <v>430</v>
      </c>
      <c r="D9" s="117">
        <v>371</v>
      </c>
      <c r="E9" s="117">
        <v>20884</v>
      </c>
      <c r="F9" s="117">
        <v>18631</v>
      </c>
      <c r="G9" s="117">
        <v>42597</v>
      </c>
      <c r="H9" s="117">
        <v>282.3</v>
      </c>
      <c r="I9" s="117">
        <v>33062</v>
      </c>
      <c r="J9" s="117">
        <v>9535</v>
      </c>
      <c r="K9" s="117">
        <v>242.5</v>
      </c>
      <c r="L9" s="117">
        <v>539.9</v>
      </c>
      <c r="M9" s="117">
        <v>114540</v>
      </c>
      <c r="N9" s="117">
        <v>233.1</v>
      </c>
      <c r="O9" s="117">
        <v>93248</v>
      </c>
      <c r="P9" s="117">
        <v>21292</v>
      </c>
      <c r="Q9" s="117">
        <v>201.6</v>
      </c>
      <c r="R9" s="117">
        <v>514.79999999999995</v>
      </c>
      <c r="S9" s="117">
        <v>2.7</v>
      </c>
    </row>
    <row r="10" spans="1:19" s="75" customFormat="1" x14ac:dyDescent="0.2">
      <c r="A10" s="116" t="s">
        <v>19</v>
      </c>
      <c r="B10" s="118" t="s">
        <v>20</v>
      </c>
      <c r="C10" s="117">
        <v>537</v>
      </c>
      <c r="D10" s="117">
        <v>492</v>
      </c>
      <c r="E10" s="117">
        <v>29721</v>
      </c>
      <c r="F10" s="117">
        <v>27744</v>
      </c>
      <c r="G10" s="117">
        <v>75014</v>
      </c>
      <c r="H10" s="117">
        <v>182.2</v>
      </c>
      <c r="I10" s="117">
        <v>65146</v>
      </c>
      <c r="J10" s="117">
        <v>9868</v>
      </c>
      <c r="K10" s="117">
        <v>173.4</v>
      </c>
      <c r="L10" s="117">
        <v>257.7</v>
      </c>
      <c r="M10" s="117">
        <v>184959</v>
      </c>
      <c r="N10" s="117">
        <v>106.6</v>
      </c>
      <c r="O10" s="117">
        <v>162890</v>
      </c>
      <c r="P10" s="117">
        <v>22069</v>
      </c>
      <c r="Q10" s="117">
        <v>104.4</v>
      </c>
      <c r="R10" s="117">
        <v>124.5</v>
      </c>
      <c r="S10" s="117">
        <v>2.5</v>
      </c>
    </row>
    <row r="11" spans="1:19" s="75" customFormat="1" x14ac:dyDescent="0.2">
      <c r="A11" s="116" t="s">
        <v>21</v>
      </c>
      <c r="B11" s="118" t="s">
        <v>22</v>
      </c>
      <c r="C11" s="117">
        <v>565</v>
      </c>
      <c r="D11" s="117">
        <v>523</v>
      </c>
      <c r="E11" s="117">
        <v>27283</v>
      </c>
      <c r="F11" s="117">
        <v>24194</v>
      </c>
      <c r="G11" s="117">
        <v>55583</v>
      </c>
      <c r="H11" s="117">
        <v>196.5</v>
      </c>
      <c r="I11" s="117">
        <v>48507</v>
      </c>
      <c r="J11" s="117">
        <v>7076</v>
      </c>
      <c r="K11" s="117">
        <v>190.8</v>
      </c>
      <c r="L11" s="117">
        <v>242.5</v>
      </c>
      <c r="M11" s="117">
        <v>144837</v>
      </c>
      <c r="N11" s="117">
        <v>112</v>
      </c>
      <c r="O11" s="117">
        <v>126809</v>
      </c>
      <c r="P11" s="117">
        <v>18028</v>
      </c>
      <c r="Q11" s="117">
        <v>120.2</v>
      </c>
      <c r="R11" s="117">
        <v>67.8</v>
      </c>
      <c r="S11" s="117">
        <v>2.6</v>
      </c>
    </row>
    <row r="12" spans="1:19" s="75" customFormat="1" x14ac:dyDescent="0.2">
      <c r="A12" s="116" t="s">
        <v>23</v>
      </c>
      <c r="B12" s="118" t="s">
        <v>24</v>
      </c>
      <c r="C12" s="117">
        <v>691</v>
      </c>
      <c r="D12" s="117">
        <v>634</v>
      </c>
      <c r="E12" s="117">
        <v>38692</v>
      </c>
      <c r="F12" s="117">
        <v>35976</v>
      </c>
      <c r="G12" s="117">
        <v>67384</v>
      </c>
      <c r="H12" s="117">
        <v>163.5</v>
      </c>
      <c r="I12" s="117">
        <v>62525</v>
      </c>
      <c r="J12" s="117">
        <v>4859</v>
      </c>
      <c r="K12" s="117">
        <v>161.69999999999999</v>
      </c>
      <c r="L12" s="117">
        <v>190.1</v>
      </c>
      <c r="M12" s="117">
        <v>322033</v>
      </c>
      <c r="N12" s="117">
        <v>67.5</v>
      </c>
      <c r="O12" s="117">
        <v>305606</v>
      </c>
      <c r="P12" s="117">
        <v>16427</v>
      </c>
      <c r="Q12" s="117">
        <v>65.2</v>
      </c>
      <c r="R12" s="117">
        <v>126.5</v>
      </c>
      <c r="S12" s="117">
        <v>4.8</v>
      </c>
    </row>
    <row r="13" spans="1:19" s="75" customFormat="1" x14ac:dyDescent="0.2">
      <c r="A13" s="116" t="s">
        <v>25</v>
      </c>
      <c r="B13" s="118" t="s">
        <v>26</v>
      </c>
      <c r="C13" s="117">
        <v>812</v>
      </c>
      <c r="D13" s="117">
        <v>771</v>
      </c>
      <c r="E13" s="117">
        <v>42810</v>
      </c>
      <c r="F13" s="117">
        <v>40215</v>
      </c>
      <c r="G13" s="117">
        <v>116853</v>
      </c>
      <c r="H13" s="117">
        <v>637.9</v>
      </c>
      <c r="I13" s="117">
        <v>93623</v>
      </c>
      <c r="J13" s="117">
        <v>23230</v>
      </c>
      <c r="K13" s="117">
        <v>574.1</v>
      </c>
      <c r="L13" s="117">
        <v>1093.7</v>
      </c>
      <c r="M13" s="117">
        <v>397146</v>
      </c>
      <c r="N13" s="117">
        <v>275</v>
      </c>
      <c r="O13" s="117">
        <v>325611</v>
      </c>
      <c r="P13" s="117">
        <v>71535</v>
      </c>
      <c r="Q13" s="117">
        <v>235.9</v>
      </c>
      <c r="R13" s="117">
        <v>698.4</v>
      </c>
      <c r="S13" s="117">
        <v>3.4</v>
      </c>
    </row>
    <row r="14" spans="1:19" s="75" customFormat="1" x14ac:dyDescent="0.2">
      <c r="A14" s="116" t="s">
        <v>27</v>
      </c>
      <c r="B14" s="118" t="s">
        <v>28</v>
      </c>
      <c r="C14" s="117">
        <v>101</v>
      </c>
      <c r="D14" s="117">
        <v>97</v>
      </c>
      <c r="E14" s="117">
        <v>4928</v>
      </c>
      <c r="F14" s="117">
        <v>4773</v>
      </c>
      <c r="G14" s="117">
        <v>8411</v>
      </c>
      <c r="H14" s="117">
        <v>157.30000000000001</v>
      </c>
      <c r="I14" s="117">
        <v>7228</v>
      </c>
      <c r="J14" s="117">
        <v>1183</v>
      </c>
      <c r="K14" s="117">
        <v>135.4</v>
      </c>
      <c r="L14" s="117">
        <v>497.5</v>
      </c>
      <c r="M14" s="117">
        <v>39510</v>
      </c>
      <c r="N14" s="117">
        <v>24.5</v>
      </c>
      <c r="O14" s="117">
        <v>36738</v>
      </c>
      <c r="P14" s="117">
        <v>2772</v>
      </c>
      <c r="Q14" s="117">
        <v>18</v>
      </c>
      <c r="R14" s="117">
        <v>347.8</v>
      </c>
      <c r="S14" s="117">
        <v>4.7</v>
      </c>
    </row>
    <row r="15" spans="1:19" s="75" customFormat="1" x14ac:dyDescent="0.2">
      <c r="A15" s="116" t="s">
        <v>29</v>
      </c>
      <c r="B15" s="118" t="s">
        <v>30</v>
      </c>
      <c r="C15" s="117">
        <v>190</v>
      </c>
      <c r="D15" s="117">
        <v>168</v>
      </c>
      <c r="E15" s="117">
        <v>10996</v>
      </c>
      <c r="F15" s="117">
        <v>9721</v>
      </c>
      <c r="G15" s="117">
        <v>16923</v>
      </c>
      <c r="H15" s="117">
        <v>197.3</v>
      </c>
      <c r="I15" s="117">
        <v>15583</v>
      </c>
      <c r="J15" s="117">
        <v>1340</v>
      </c>
      <c r="K15" s="117">
        <v>196.1</v>
      </c>
      <c r="L15" s="117">
        <v>210.9</v>
      </c>
      <c r="M15" s="117">
        <v>64951</v>
      </c>
      <c r="N15" s="117">
        <v>70.3</v>
      </c>
      <c r="O15" s="117">
        <v>61026</v>
      </c>
      <c r="P15" s="117">
        <v>3925</v>
      </c>
      <c r="Q15" s="117">
        <v>71.099999999999994</v>
      </c>
      <c r="R15" s="117">
        <v>59.2</v>
      </c>
      <c r="S15" s="117">
        <v>3.8</v>
      </c>
    </row>
    <row r="16" spans="1:19" s="46" customFormat="1" x14ac:dyDescent="0.2">
      <c r="A16" s="49"/>
      <c r="B16" s="50" t="s">
        <v>75</v>
      </c>
      <c r="C16" s="51"/>
      <c r="D16" s="51"/>
      <c r="E16" s="51"/>
      <c r="F16" s="51"/>
      <c r="G16" s="51">
        <f>SUM(G9:G15)</f>
        <v>382765</v>
      </c>
      <c r="H16" s="53">
        <f>G16/'2021'!G16*100-100</f>
        <v>258.25666176842225</v>
      </c>
      <c r="I16" s="51">
        <f>SUM(I9:I15)</f>
        <v>325674</v>
      </c>
      <c r="J16" s="51">
        <f>SUM(J9:J15)</f>
        <v>57091</v>
      </c>
      <c r="K16" s="53">
        <f>I16/'2021'!I16*100-100</f>
        <v>238.27122024180483</v>
      </c>
      <c r="L16" s="53">
        <f>J16/'2021'!J16*100-100</f>
        <v>440.37860861334593</v>
      </c>
      <c r="M16" s="51">
        <f>SUM(M9:M15)</f>
        <v>1267976</v>
      </c>
      <c r="N16" s="53">
        <f>M16/'2021'!M16*100-100</f>
        <v>126.33294420466027</v>
      </c>
      <c r="O16" s="51">
        <f>SUM(O9:O15)</f>
        <v>1111928</v>
      </c>
      <c r="P16" s="51">
        <f>SUM(P9:P15)</f>
        <v>156048</v>
      </c>
      <c r="Q16" s="53">
        <f>O16/'2021'!O16*100-100</f>
        <v>115.11763556480741</v>
      </c>
      <c r="R16" s="53">
        <f>P16/'2021'!P16*100-100</f>
        <v>260.11353933491796</v>
      </c>
      <c r="S16" s="51"/>
    </row>
    <row r="17" spans="1:19" s="40" customFormat="1" x14ac:dyDescent="0.2">
      <c r="A17" s="36"/>
      <c r="B17" s="37"/>
      <c r="C17" s="38"/>
      <c r="D17" s="38"/>
      <c r="E17" s="38"/>
      <c r="F17" s="38"/>
      <c r="G17" s="38"/>
      <c r="H17" s="39"/>
      <c r="I17" s="38"/>
      <c r="J17" s="38"/>
      <c r="K17" s="39"/>
      <c r="L17" s="39"/>
      <c r="M17" s="38"/>
      <c r="N17" s="39"/>
      <c r="O17" s="38"/>
      <c r="P17" s="38"/>
      <c r="Q17" s="39"/>
      <c r="R17" s="39"/>
      <c r="S17" s="38"/>
    </row>
    <row r="18" spans="1:19" s="40" customFormat="1" x14ac:dyDescent="0.2">
      <c r="A18" s="36"/>
      <c r="B18" s="37"/>
      <c r="C18" s="38"/>
      <c r="D18" s="38"/>
      <c r="E18" s="38"/>
      <c r="F18" s="38"/>
      <c r="G18" s="38"/>
      <c r="H18" s="39"/>
      <c r="I18" s="38"/>
      <c r="J18" s="38"/>
      <c r="K18" s="39"/>
      <c r="L18" s="39"/>
      <c r="M18" s="38"/>
      <c r="N18" s="39"/>
      <c r="O18" s="38"/>
      <c r="P18" s="38"/>
      <c r="Q18" s="39"/>
      <c r="R18" s="39"/>
      <c r="S18" s="38"/>
    </row>
    <row r="19" spans="1:19" x14ac:dyDescent="0.2">
      <c r="A19" s="80" t="s">
        <v>31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</row>
    <row r="20" spans="1:19" s="75" customFormat="1" x14ac:dyDescent="0.2">
      <c r="A20" s="119" t="s">
        <v>17</v>
      </c>
      <c r="B20" s="121" t="s">
        <v>18</v>
      </c>
      <c r="C20" s="120">
        <v>429</v>
      </c>
      <c r="D20" s="120">
        <v>370</v>
      </c>
      <c r="E20" s="120">
        <v>20827</v>
      </c>
      <c r="F20" s="120">
        <v>18768</v>
      </c>
      <c r="G20" s="120">
        <v>46159</v>
      </c>
      <c r="H20" s="120">
        <v>274.5</v>
      </c>
      <c r="I20" s="120">
        <v>36602</v>
      </c>
      <c r="J20" s="120">
        <v>9557</v>
      </c>
      <c r="K20" s="120">
        <v>235.4</v>
      </c>
      <c r="L20" s="120">
        <v>576.4</v>
      </c>
      <c r="M20" s="120">
        <v>114928</v>
      </c>
      <c r="N20" s="120">
        <v>204.9</v>
      </c>
      <c r="O20" s="120">
        <v>93594</v>
      </c>
      <c r="P20" s="120">
        <v>21334</v>
      </c>
      <c r="Q20" s="120">
        <v>169.8</v>
      </c>
      <c r="R20" s="120">
        <v>608.29999999999995</v>
      </c>
      <c r="S20" s="120">
        <v>2.5</v>
      </c>
    </row>
    <row r="21" spans="1:19" s="75" customFormat="1" x14ac:dyDescent="0.2">
      <c r="A21" s="119" t="s">
        <v>19</v>
      </c>
      <c r="B21" s="121" t="s">
        <v>20</v>
      </c>
      <c r="C21" s="120">
        <v>537</v>
      </c>
      <c r="D21" s="120">
        <v>497</v>
      </c>
      <c r="E21" s="120">
        <v>29757</v>
      </c>
      <c r="F21" s="120">
        <v>28008</v>
      </c>
      <c r="G21" s="120">
        <v>81498</v>
      </c>
      <c r="H21" s="120">
        <v>199.3</v>
      </c>
      <c r="I21" s="120">
        <v>70443</v>
      </c>
      <c r="J21" s="120">
        <v>11055</v>
      </c>
      <c r="K21" s="120">
        <v>185.9</v>
      </c>
      <c r="L21" s="120">
        <v>326.8</v>
      </c>
      <c r="M21" s="120">
        <v>197506</v>
      </c>
      <c r="N21" s="120">
        <v>111.3</v>
      </c>
      <c r="O21" s="120">
        <v>172740</v>
      </c>
      <c r="P21" s="120">
        <v>24766</v>
      </c>
      <c r="Q21" s="120">
        <v>104.6</v>
      </c>
      <c r="R21" s="120">
        <v>173.1</v>
      </c>
      <c r="S21" s="120">
        <v>2.4</v>
      </c>
    </row>
    <row r="22" spans="1:19" s="75" customFormat="1" x14ac:dyDescent="0.2">
      <c r="A22" s="119" t="s">
        <v>21</v>
      </c>
      <c r="B22" s="121" t="s">
        <v>22</v>
      </c>
      <c r="C22" s="120">
        <v>561</v>
      </c>
      <c r="D22" s="120">
        <v>523</v>
      </c>
      <c r="E22" s="120">
        <v>27323</v>
      </c>
      <c r="F22" s="120">
        <v>26021</v>
      </c>
      <c r="G22" s="120">
        <v>63578</v>
      </c>
      <c r="H22" s="120">
        <v>197.8</v>
      </c>
      <c r="I22" s="120">
        <v>56676</v>
      </c>
      <c r="J22" s="120">
        <v>6902</v>
      </c>
      <c r="K22" s="120">
        <v>198.9</v>
      </c>
      <c r="L22" s="120">
        <v>189.3</v>
      </c>
      <c r="M22" s="120">
        <v>159241</v>
      </c>
      <c r="N22" s="120">
        <v>105.8</v>
      </c>
      <c r="O22" s="120">
        <v>139770</v>
      </c>
      <c r="P22" s="120">
        <v>19471</v>
      </c>
      <c r="Q22" s="120">
        <v>111</v>
      </c>
      <c r="R22" s="120">
        <v>74.599999999999994</v>
      </c>
      <c r="S22" s="120">
        <v>2.5</v>
      </c>
    </row>
    <row r="23" spans="1:19" s="75" customFormat="1" x14ac:dyDescent="0.2">
      <c r="A23" s="119" t="s">
        <v>23</v>
      </c>
      <c r="B23" s="121" t="s">
        <v>24</v>
      </c>
      <c r="C23" s="120">
        <v>692</v>
      </c>
      <c r="D23" s="120">
        <v>636</v>
      </c>
      <c r="E23" s="120">
        <v>38740</v>
      </c>
      <c r="F23" s="120">
        <v>35619</v>
      </c>
      <c r="G23" s="120">
        <v>74402</v>
      </c>
      <c r="H23" s="120">
        <v>164.7</v>
      </c>
      <c r="I23" s="120">
        <v>68752</v>
      </c>
      <c r="J23" s="120">
        <v>5650</v>
      </c>
      <c r="K23" s="120">
        <v>161</v>
      </c>
      <c r="L23" s="120">
        <v>220.1</v>
      </c>
      <c r="M23" s="120">
        <v>340799</v>
      </c>
      <c r="N23" s="120">
        <v>57</v>
      </c>
      <c r="O23" s="120">
        <v>321788</v>
      </c>
      <c r="P23" s="120">
        <v>19011</v>
      </c>
      <c r="Q23" s="120">
        <v>54.3</v>
      </c>
      <c r="R23" s="120">
        <v>122.5</v>
      </c>
      <c r="S23" s="120">
        <v>4.5999999999999996</v>
      </c>
    </row>
    <row r="24" spans="1:19" s="75" customFormat="1" x14ac:dyDescent="0.2">
      <c r="A24" s="119" t="s">
        <v>25</v>
      </c>
      <c r="B24" s="121" t="s">
        <v>26</v>
      </c>
      <c r="C24" s="120">
        <v>814</v>
      </c>
      <c r="D24" s="120">
        <v>769</v>
      </c>
      <c r="E24" s="120">
        <v>42983</v>
      </c>
      <c r="F24" s="120">
        <v>40181</v>
      </c>
      <c r="G24" s="120">
        <v>121388</v>
      </c>
      <c r="H24" s="120">
        <v>703.3</v>
      </c>
      <c r="I24" s="120">
        <v>91413</v>
      </c>
      <c r="J24" s="120">
        <v>29975</v>
      </c>
      <c r="K24" s="120">
        <v>551.1</v>
      </c>
      <c r="L24" s="120">
        <v>2696.2</v>
      </c>
      <c r="M24" s="120">
        <v>396006</v>
      </c>
      <c r="N24" s="120">
        <v>279.7</v>
      </c>
      <c r="O24" s="120">
        <v>303100</v>
      </c>
      <c r="P24" s="120">
        <v>92906</v>
      </c>
      <c r="Q24" s="120">
        <v>208.4</v>
      </c>
      <c r="R24" s="120">
        <v>1444.8</v>
      </c>
      <c r="S24" s="120">
        <v>3.3</v>
      </c>
    </row>
    <row r="25" spans="1:19" s="75" customFormat="1" x14ac:dyDescent="0.2">
      <c r="A25" s="119" t="s">
        <v>27</v>
      </c>
      <c r="B25" s="121" t="s">
        <v>28</v>
      </c>
      <c r="C25" s="120">
        <v>100</v>
      </c>
      <c r="D25" s="120">
        <v>96</v>
      </c>
      <c r="E25" s="120">
        <v>4918</v>
      </c>
      <c r="F25" s="120">
        <v>4604</v>
      </c>
      <c r="G25" s="120">
        <v>9645</v>
      </c>
      <c r="H25" s="120">
        <v>159.5</v>
      </c>
      <c r="I25" s="120">
        <v>8281</v>
      </c>
      <c r="J25" s="120">
        <v>1364</v>
      </c>
      <c r="K25" s="120">
        <v>144.6</v>
      </c>
      <c r="L25" s="120">
        <v>312.10000000000002</v>
      </c>
      <c r="M25" s="120">
        <v>39382</v>
      </c>
      <c r="N25" s="120">
        <v>30.6</v>
      </c>
      <c r="O25" s="120">
        <v>36507</v>
      </c>
      <c r="P25" s="120">
        <v>2875</v>
      </c>
      <c r="Q25" s="120">
        <v>25.1</v>
      </c>
      <c r="R25" s="120">
        <v>198.2</v>
      </c>
      <c r="S25" s="120">
        <v>4.0999999999999996</v>
      </c>
    </row>
    <row r="26" spans="1:19" s="75" customFormat="1" x14ac:dyDescent="0.2">
      <c r="A26" s="119" t="s">
        <v>29</v>
      </c>
      <c r="B26" s="121" t="s">
        <v>30</v>
      </c>
      <c r="C26" s="120">
        <v>189</v>
      </c>
      <c r="D26" s="120">
        <v>166</v>
      </c>
      <c r="E26" s="120">
        <v>10951</v>
      </c>
      <c r="F26" s="120">
        <v>9647</v>
      </c>
      <c r="G26" s="120">
        <v>18949</v>
      </c>
      <c r="H26" s="120">
        <v>185.1</v>
      </c>
      <c r="I26" s="120">
        <v>17495</v>
      </c>
      <c r="J26" s="120">
        <v>1454</v>
      </c>
      <c r="K26" s="120">
        <v>185.2</v>
      </c>
      <c r="L26" s="120">
        <v>184</v>
      </c>
      <c r="M26" s="120">
        <v>67003</v>
      </c>
      <c r="N26" s="120">
        <v>65.8</v>
      </c>
      <c r="O26" s="120">
        <v>62711</v>
      </c>
      <c r="P26" s="120">
        <v>4292</v>
      </c>
      <c r="Q26" s="120">
        <v>66.8</v>
      </c>
      <c r="R26" s="120">
        <v>52.3</v>
      </c>
      <c r="S26" s="120">
        <v>3.5</v>
      </c>
    </row>
    <row r="27" spans="1:19" s="46" customFormat="1" x14ac:dyDescent="0.2">
      <c r="A27" s="49"/>
      <c r="B27" s="50" t="s">
        <v>75</v>
      </c>
      <c r="C27" s="51"/>
      <c r="D27" s="51"/>
      <c r="E27" s="51"/>
      <c r="F27" s="51"/>
      <c r="G27" s="51">
        <f>SUM(G20:G26)</f>
        <v>415619</v>
      </c>
      <c r="H27" s="53">
        <f>G27/'2021'!G27*100-100</f>
        <v>263.01138944205712</v>
      </c>
      <c r="I27" s="51">
        <f>SUM(I20:I26)</f>
        <v>349662</v>
      </c>
      <c r="J27" s="51">
        <f>SUM(J20:J26)</f>
        <v>65957</v>
      </c>
      <c r="K27" s="53">
        <f>I27/'2021'!I27*100-100</f>
        <v>234.8515173860165</v>
      </c>
      <c r="L27" s="53">
        <f>J27/'2021'!J27*100-100</f>
        <v>555.05015393782901</v>
      </c>
      <c r="M27" s="51">
        <f>SUM(M20:M26)</f>
        <v>1314865</v>
      </c>
      <c r="N27" s="53">
        <f>M27/'2021'!M27*100-100</f>
        <v>118.95659385126743</v>
      </c>
      <c r="O27" s="51">
        <f>SUM(O20:O26)</f>
        <v>1130210</v>
      </c>
      <c r="P27" s="51">
        <f>SUM(P20:P26)</f>
        <v>184655</v>
      </c>
      <c r="Q27" s="53">
        <f>O27/'2021'!O27*100-100</f>
        <v>102.2052377527543</v>
      </c>
      <c r="R27" s="53">
        <f>P27/'2021'!P27*100-100</f>
        <v>344.18117964014243</v>
      </c>
      <c r="S27" s="51"/>
    </row>
    <row r="28" spans="1:19" s="78" customFormat="1" x14ac:dyDescent="0.2">
      <c r="A28" s="54"/>
      <c r="B28" s="55" t="s">
        <v>74</v>
      </c>
      <c r="C28" s="56"/>
      <c r="D28" s="56"/>
      <c r="E28" s="56"/>
      <c r="F28" s="56"/>
      <c r="G28" s="56">
        <f>G27+G16</f>
        <v>798384</v>
      </c>
      <c r="H28" s="59">
        <f>G28/'2021'!G28*100-100</f>
        <v>260.71620589790047</v>
      </c>
      <c r="I28" s="56">
        <f>I27+I16</f>
        <v>675336</v>
      </c>
      <c r="J28" s="56">
        <f>J27+J16</f>
        <v>123048</v>
      </c>
      <c r="K28" s="59">
        <f>I28/'2021'!I28*100-100</f>
        <v>236.491960597711</v>
      </c>
      <c r="L28" s="59">
        <f>J28/'2021'!J28*100-100</f>
        <v>496.33614422797325</v>
      </c>
      <c r="M28" s="56">
        <f>M27+M16</f>
        <v>2582841</v>
      </c>
      <c r="N28" s="59">
        <f>M28/'2021'!M28*100-100</f>
        <v>122.51675655185483</v>
      </c>
      <c r="O28" s="56">
        <f>O27+O16</f>
        <v>2242138</v>
      </c>
      <c r="P28" s="56">
        <f>P27+P16</f>
        <v>340703</v>
      </c>
      <c r="Q28" s="59">
        <f>O28/'2021'!O28*100-100</f>
        <v>108.40909619040096</v>
      </c>
      <c r="R28" s="59">
        <f>P28/'2021'!P28*100-100</f>
        <v>301.27554325422528</v>
      </c>
      <c r="S28" s="56"/>
    </row>
    <row r="29" spans="1:19" s="40" customFormat="1" x14ac:dyDescent="0.2">
      <c r="A29" s="36"/>
      <c r="B29" s="37"/>
      <c r="C29" s="38"/>
      <c r="D29" s="38"/>
      <c r="E29" s="38"/>
      <c r="F29" s="38"/>
      <c r="G29" s="38"/>
      <c r="H29" s="39"/>
      <c r="I29" s="38"/>
      <c r="J29" s="38"/>
      <c r="K29" s="39"/>
      <c r="L29" s="39"/>
      <c r="M29" s="38"/>
      <c r="N29" s="39"/>
      <c r="O29" s="38"/>
      <c r="P29" s="38"/>
      <c r="Q29" s="39"/>
      <c r="R29" s="39"/>
      <c r="S29" s="38"/>
    </row>
    <row r="30" spans="1:19" x14ac:dyDescent="0.2">
      <c r="A30" s="80" t="s">
        <v>32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</row>
    <row r="31" spans="1:19" s="75" customFormat="1" x14ac:dyDescent="0.2">
      <c r="A31" s="122" t="s">
        <v>17</v>
      </c>
      <c r="B31" s="124" t="s">
        <v>18</v>
      </c>
      <c r="C31" s="123">
        <v>429</v>
      </c>
      <c r="D31" s="123">
        <v>375</v>
      </c>
      <c r="E31" s="123">
        <v>20931</v>
      </c>
      <c r="F31" s="123">
        <v>18831</v>
      </c>
      <c r="G31" s="123">
        <v>72327</v>
      </c>
      <c r="H31" s="123">
        <v>325</v>
      </c>
      <c r="I31" s="123">
        <v>58074</v>
      </c>
      <c r="J31" s="123">
        <v>14253</v>
      </c>
      <c r="K31" s="123">
        <v>284.39999999999998</v>
      </c>
      <c r="L31" s="123">
        <v>645.79999999999995</v>
      </c>
      <c r="M31" s="123">
        <v>181796</v>
      </c>
      <c r="N31" s="123">
        <v>267.7</v>
      </c>
      <c r="O31" s="123">
        <v>150750</v>
      </c>
      <c r="P31" s="123">
        <v>31046</v>
      </c>
      <c r="Q31" s="123">
        <v>236.4</v>
      </c>
      <c r="R31" s="123">
        <v>570.1</v>
      </c>
      <c r="S31" s="123">
        <v>2.5</v>
      </c>
    </row>
    <row r="32" spans="1:19" s="75" customFormat="1" x14ac:dyDescent="0.2">
      <c r="A32" s="122" t="s">
        <v>19</v>
      </c>
      <c r="B32" s="124" t="s">
        <v>20</v>
      </c>
      <c r="C32" s="123">
        <v>538</v>
      </c>
      <c r="D32" s="123">
        <v>505</v>
      </c>
      <c r="E32" s="123">
        <v>29688</v>
      </c>
      <c r="F32" s="123">
        <v>28329</v>
      </c>
      <c r="G32" s="123">
        <v>127175</v>
      </c>
      <c r="H32" s="123">
        <v>227.8</v>
      </c>
      <c r="I32" s="123">
        <v>111259</v>
      </c>
      <c r="J32" s="123">
        <v>15916</v>
      </c>
      <c r="K32" s="123">
        <v>217.7</v>
      </c>
      <c r="L32" s="123">
        <v>321.5</v>
      </c>
      <c r="M32" s="123">
        <v>290938</v>
      </c>
      <c r="N32" s="123">
        <v>125.4</v>
      </c>
      <c r="O32" s="123">
        <v>254565</v>
      </c>
      <c r="P32" s="123">
        <v>36373</v>
      </c>
      <c r="Q32" s="123">
        <v>117.1</v>
      </c>
      <c r="R32" s="123">
        <v>207.7</v>
      </c>
      <c r="S32" s="123">
        <v>2.2999999999999998</v>
      </c>
    </row>
    <row r="33" spans="1:19" s="75" customFormat="1" x14ac:dyDescent="0.2">
      <c r="A33" s="122" t="s">
        <v>21</v>
      </c>
      <c r="B33" s="124" t="s">
        <v>22</v>
      </c>
      <c r="C33" s="123">
        <v>561</v>
      </c>
      <c r="D33" s="123">
        <v>530</v>
      </c>
      <c r="E33" s="123">
        <v>27365</v>
      </c>
      <c r="F33" s="123">
        <v>26210</v>
      </c>
      <c r="G33" s="123">
        <v>98857</v>
      </c>
      <c r="H33" s="123">
        <v>225.5</v>
      </c>
      <c r="I33" s="123">
        <v>89130</v>
      </c>
      <c r="J33" s="123">
        <v>9727</v>
      </c>
      <c r="K33" s="123">
        <v>229.7</v>
      </c>
      <c r="L33" s="123">
        <v>191.1</v>
      </c>
      <c r="M33" s="123">
        <v>233901</v>
      </c>
      <c r="N33" s="123">
        <v>128.19999999999999</v>
      </c>
      <c r="O33" s="123">
        <v>208382</v>
      </c>
      <c r="P33" s="123">
        <v>25519</v>
      </c>
      <c r="Q33" s="123">
        <v>137.5</v>
      </c>
      <c r="R33" s="123">
        <v>72.599999999999994</v>
      </c>
      <c r="S33" s="123">
        <v>2.4</v>
      </c>
    </row>
    <row r="34" spans="1:19" s="75" customFormat="1" x14ac:dyDescent="0.2">
      <c r="A34" s="122" t="s">
        <v>23</v>
      </c>
      <c r="B34" s="124" t="s">
        <v>24</v>
      </c>
      <c r="C34" s="123">
        <v>693</v>
      </c>
      <c r="D34" s="123">
        <v>649</v>
      </c>
      <c r="E34" s="123">
        <v>39056</v>
      </c>
      <c r="F34" s="123">
        <v>36293</v>
      </c>
      <c r="G34" s="123">
        <v>109659</v>
      </c>
      <c r="H34" s="123">
        <v>189.6</v>
      </c>
      <c r="I34" s="123">
        <v>101281</v>
      </c>
      <c r="J34" s="123">
        <v>8378</v>
      </c>
      <c r="K34" s="123">
        <v>187</v>
      </c>
      <c r="L34" s="123">
        <v>225.4</v>
      </c>
      <c r="M34" s="123">
        <v>440189</v>
      </c>
      <c r="N34" s="123">
        <v>68.2</v>
      </c>
      <c r="O34" s="123">
        <v>415212</v>
      </c>
      <c r="P34" s="123">
        <v>24977</v>
      </c>
      <c r="Q34" s="123">
        <v>66.5</v>
      </c>
      <c r="R34" s="123">
        <v>101.9</v>
      </c>
      <c r="S34" s="123">
        <v>4</v>
      </c>
    </row>
    <row r="35" spans="1:19" s="75" customFormat="1" x14ac:dyDescent="0.2">
      <c r="A35" s="122" t="s">
        <v>25</v>
      </c>
      <c r="B35" s="124" t="s">
        <v>26</v>
      </c>
      <c r="C35" s="123">
        <v>813</v>
      </c>
      <c r="D35" s="123">
        <v>783</v>
      </c>
      <c r="E35" s="123">
        <v>43224</v>
      </c>
      <c r="F35" s="123">
        <v>41386</v>
      </c>
      <c r="G35" s="123">
        <v>130044</v>
      </c>
      <c r="H35" s="123">
        <v>528.9</v>
      </c>
      <c r="I35" s="123">
        <v>110226</v>
      </c>
      <c r="J35" s="123">
        <v>19818</v>
      </c>
      <c r="K35" s="123">
        <v>474.9</v>
      </c>
      <c r="L35" s="123">
        <v>1216.8</v>
      </c>
      <c r="M35" s="123">
        <v>428825</v>
      </c>
      <c r="N35" s="123">
        <v>230.4</v>
      </c>
      <c r="O35" s="123">
        <v>364112</v>
      </c>
      <c r="P35" s="123">
        <v>64713</v>
      </c>
      <c r="Q35" s="123">
        <v>197.2</v>
      </c>
      <c r="R35" s="123">
        <v>791.4</v>
      </c>
      <c r="S35" s="123">
        <v>3.3</v>
      </c>
    </row>
    <row r="36" spans="1:19" s="75" customFormat="1" x14ac:dyDescent="0.2">
      <c r="A36" s="122" t="s">
        <v>27</v>
      </c>
      <c r="B36" s="124" t="s">
        <v>28</v>
      </c>
      <c r="C36" s="123">
        <v>100</v>
      </c>
      <c r="D36" s="123">
        <v>97</v>
      </c>
      <c r="E36" s="123">
        <v>4936</v>
      </c>
      <c r="F36" s="123">
        <v>4765</v>
      </c>
      <c r="G36" s="123">
        <v>13899</v>
      </c>
      <c r="H36" s="123">
        <v>98.9</v>
      </c>
      <c r="I36" s="123">
        <v>11420</v>
      </c>
      <c r="J36" s="123">
        <v>2479</v>
      </c>
      <c r="K36" s="123">
        <v>76.400000000000006</v>
      </c>
      <c r="L36" s="123">
        <v>382.3</v>
      </c>
      <c r="M36" s="123">
        <v>50538</v>
      </c>
      <c r="N36" s="123">
        <v>35.6</v>
      </c>
      <c r="O36" s="123">
        <v>45029</v>
      </c>
      <c r="P36" s="123">
        <v>5509</v>
      </c>
      <c r="Q36" s="123">
        <v>24.8</v>
      </c>
      <c r="R36" s="123">
        <v>366.5</v>
      </c>
      <c r="S36" s="123">
        <v>3.6</v>
      </c>
    </row>
    <row r="37" spans="1:19" s="75" customFormat="1" x14ac:dyDescent="0.2">
      <c r="A37" s="122" t="s">
        <v>29</v>
      </c>
      <c r="B37" s="124" t="s">
        <v>30</v>
      </c>
      <c r="C37" s="123">
        <v>188</v>
      </c>
      <c r="D37" s="123">
        <v>171</v>
      </c>
      <c r="E37" s="123">
        <v>10952</v>
      </c>
      <c r="F37" s="123">
        <v>9816</v>
      </c>
      <c r="G37" s="123">
        <v>30643</v>
      </c>
      <c r="H37" s="123">
        <v>242.1</v>
      </c>
      <c r="I37" s="123">
        <v>28035</v>
      </c>
      <c r="J37" s="123">
        <v>2608</v>
      </c>
      <c r="K37" s="123">
        <v>233.9</v>
      </c>
      <c r="L37" s="123">
        <v>364.9</v>
      </c>
      <c r="M37" s="123">
        <v>95975</v>
      </c>
      <c r="N37" s="123">
        <v>97.7</v>
      </c>
      <c r="O37" s="123">
        <v>89567</v>
      </c>
      <c r="P37" s="123">
        <v>6408</v>
      </c>
      <c r="Q37" s="123">
        <v>98.8</v>
      </c>
      <c r="R37" s="123">
        <v>83.3</v>
      </c>
      <c r="S37" s="123">
        <v>3.1</v>
      </c>
    </row>
    <row r="38" spans="1:19" s="46" customFormat="1" x14ac:dyDescent="0.2">
      <c r="A38" s="49"/>
      <c r="B38" s="50" t="s">
        <v>75</v>
      </c>
      <c r="C38" s="51"/>
      <c r="D38" s="51"/>
      <c r="E38" s="51"/>
      <c r="F38" s="51"/>
      <c r="G38" s="51">
        <f>SUM(G31:G37)</f>
        <v>582604</v>
      </c>
      <c r="H38" s="53">
        <f>G38/'2021'!G38*100-100</f>
        <v>262.61358826897703</v>
      </c>
      <c r="I38" s="51">
        <f>SUM(I31:I37)</f>
        <v>509425</v>
      </c>
      <c r="J38" s="51">
        <f>SUM(J31:J37)</f>
        <v>73179</v>
      </c>
      <c r="K38" s="53">
        <f>I38/'2021'!I38*100-100</f>
        <v>247.76835695366049</v>
      </c>
      <c r="L38" s="53">
        <f>J38/'2021'!J38*100-100</f>
        <v>415.92639593908632</v>
      </c>
      <c r="M38" s="51">
        <f>SUM(M31:M37)</f>
        <v>1722162</v>
      </c>
      <c r="N38" s="53">
        <f>M38/'2021'!M38*100-100</f>
        <v>127.07772395114995</v>
      </c>
      <c r="O38" s="51">
        <f>SUM(O31:O37)</f>
        <v>1527617</v>
      </c>
      <c r="P38" s="51">
        <f>SUM(P31:P37)</f>
        <v>194545</v>
      </c>
      <c r="Q38" s="53">
        <f>O38/'2021'!O38*100-100</f>
        <v>117.34454474962831</v>
      </c>
      <c r="R38" s="53">
        <f>P38/'2021'!P38*100-100</f>
        <v>250.23493618017176</v>
      </c>
      <c r="S38" s="51"/>
    </row>
    <row r="39" spans="1:19" s="78" customFormat="1" x14ac:dyDescent="0.2">
      <c r="A39" s="54"/>
      <c r="B39" s="55" t="s">
        <v>76</v>
      </c>
      <c r="C39" s="56"/>
      <c r="D39" s="56"/>
      <c r="E39" s="56"/>
      <c r="F39" s="56"/>
      <c r="G39" s="56">
        <f>G38+G27+G16</f>
        <v>1380988</v>
      </c>
      <c r="H39" s="59">
        <f>G39/'2021'!G39*100-100</f>
        <v>261.51423687372545</v>
      </c>
      <c r="I39" s="56">
        <f t="shared" ref="I39:J39" si="0">I38+I27+I16</f>
        <v>1184761</v>
      </c>
      <c r="J39" s="56">
        <f t="shared" si="0"/>
        <v>196227</v>
      </c>
      <c r="K39" s="59">
        <f>I39/'2021'!I39*100-100</f>
        <v>241.24971556787057</v>
      </c>
      <c r="L39" s="59">
        <f>J39/'2021'!J39*100-100</f>
        <v>463.57918318111319</v>
      </c>
      <c r="M39" s="56">
        <f>M38+M27+M16</f>
        <v>4305003</v>
      </c>
      <c r="N39" s="59">
        <f>M39/'2021'!M39*100-100</f>
        <v>124.31914886965112</v>
      </c>
      <c r="O39" s="56">
        <f>O38+O27+O16</f>
        <v>3769755</v>
      </c>
      <c r="P39" s="56">
        <f>P38+P27+P16</f>
        <v>535248</v>
      </c>
      <c r="Q39" s="59">
        <f>O39/'2021'!O39*100-100</f>
        <v>111.9399670544052</v>
      </c>
      <c r="R39" s="59">
        <f>P39/'2021'!P39*100-100</f>
        <v>281.08962492524137</v>
      </c>
      <c r="S39" s="56"/>
    </row>
    <row r="40" spans="1:19" s="40" customFormat="1" x14ac:dyDescent="0.2">
      <c r="A40" s="36"/>
      <c r="B40" s="37"/>
      <c r="C40" s="38"/>
      <c r="D40" s="38"/>
      <c r="E40" s="38"/>
      <c r="F40" s="38"/>
      <c r="G40" s="38"/>
      <c r="H40" s="39"/>
      <c r="I40" s="38"/>
      <c r="J40" s="38"/>
      <c r="K40" s="39"/>
      <c r="L40" s="39"/>
      <c r="M40" s="38"/>
      <c r="N40" s="39"/>
      <c r="O40" s="38"/>
      <c r="P40" s="38"/>
      <c r="Q40" s="39"/>
      <c r="R40" s="39"/>
      <c r="S40" s="38"/>
    </row>
    <row r="41" spans="1:19" x14ac:dyDescent="0.2">
      <c r="A41" s="80" t="s">
        <v>33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s="75" customFormat="1" x14ac:dyDescent="0.2">
      <c r="A42" s="125" t="s">
        <v>17</v>
      </c>
      <c r="B42" s="127" t="s">
        <v>18</v>
      </c>
      <c r="C42" s="126">
        <v>429</v>
      </c>
      <c r="D42" s="126">
        <v>385</v>
      </c>
      <c r="E42" s="126">
        <v>20978</v>
      </c>
      <c r="F42" s="126">
        <v>19226</v>
      </c>
      <c r="G42" s="126">
        <v>96934</v>
      </c>
      <c r="H42" s="126">
        <v>603</v>
      </c>
      <c r="I42" s="126">
        <v>74737</v>
      </c>
      <c r="J42" s="126">
        <v>22197</v>
      </c>
      <c r="K42" s="126">
        <v>522.4</v>
      </c>
      <c r="L42" s="126">
        <v>1146.3</v>
      </c>
      <c r="M42" s="126">
        <v>252030</v>
      </c>
      <c r="N42" s="126">
        <v>508.7</v>
      </c>
      <c r="O42" s="126">
        <v>200104</v>
      </c>
      <c r="P42" s="126">
        <v>51926</v>
      </c>
      <c r="Q42" s="126">
        <v>434</v>
      </c>
      <c r="R42" s="126">
        <v>1220.3</v>
      </c>
      <c r="S42" s="126">
        <v>2.6</v>
      </c>
    </row>
    <row r="43" spans="1:19" s="75" customFormat="1" x14ac:dyDescent="0.2">
      <c r="A43" s="125" t="s">
        <v>19</v>
      </c>
      <c r="B43" s="127" t="s">
        <v>20</v>
      </c>
      <c r="C43" s="126">
        <v>537</v>
      </c>
      <c r="D43" s="126">
        <v>512</v>
      </c>
      <c r="E43" s="126">
        <v>29717</v>
      </c>
      <c r="F43" s="126">
        <v>28035</v>
      </c>
      <c r="G43" s="126">
        <v>151892</v>
      </c>
      <c r="H43" s="126">
        <v>320</v>
      </c>
      <c r="I43" s="126">
        <v>127945</v>
      </c>
      <c r="J43" s="126">
        <v>23947</v>
      </c>
      <c r="K43" s="126">
        <v>286.2</v>
      </c>
      <c r="L43" s="126">
        <v>688.2</v>
      </c>
      <c r="M43" s="126">
        <v>349494</v>
      </c>
      <c r="N43" s="126">
        <v>197.5</v>
      </c>
      <c r="O43" s="126">
        <v>300088</v>
      </c>
      <c r="P43" s="126">
        <v>49406</v>
      </c>
      <c r="Q43" s="126">
        <v>181.1</v>
      </c>
      <c r="R43" s="126">
        <v>361</v>
      </c>
      <c r="S43" s="126">
        <v>2.2999999999999998</v>
      </c>
    </row>
    <row r="44" spans="1:19" s="75" customFormat="1" x14ac:dyDescent="0.2">
      <c r="A44" s="125" t="s">
        <v>21</v>
      </c>
      <c r="B44" s="127" t="s">
        <v>22</v>
      </c>
      <c r="C44" s="126">
        <v>560</v>
      </c>
      <c r="D44" s="126">
        <v>542</v>
      </c>
      <c r="E44" s="126">
        <v>27486</v>
      </c>
      <c r="F44" s="126">
        <v>25748</v>
      </c>
      <c r="G44" s="126">
        <v>130189</v>
      </c>
      <c r="H44" s="126">
        <v>390.2</v>
      </c>
      <c r="I44" s="126">
        <v>114599</v>
      </c>
      <c r="J44" s="126">
        <v>15590</v>
      </c>
      <c r="K44" s="126">
        <v>395</v>
      </c>
      <c r="L44" s="126">
        <v>358</v>
      </c>
      <c r="M44" s="126">
        <v>314743</v>
      </c>
      <c r="N44" s="126">
        <v>264.39999999999998</v>
      </c>
      <c r="O44" s="126">
        <v>281137</v>
      </c>
      <c r="P44" s="126">
        <v>33606</v>
      </c>
      <c r="Q44" s="126">
        <v>287.7</v>
      </c>
      <c r="R44" s="126">
        <v>142.4</v>
      </c>
      <c r="S44" s="126">
        <v>2.4</v>
      </c>
    </row>
    <row r="45" spans="1:19" s="75" customFormat="1" x14ac:dyDescent="0.2">
      <c r="A45" s="125" t="s">
        <v>23</v>
      </c>
      <c r="B45" s="127" t="s">
        <v>24</v>
      </c>
      <c r="C45" s="126">
        <v>692</v>
      </c>
      <c r="D45" s="126">
        <v>670</v>
      </c>
      <c r="E45" s="126">
        <v>39166</v>
      </c>
      <c r="F45" s="126">
        <v>37139</v>
      </c>
      <c r="G45" s="126">
        <v>136683</v>
      </c>
      <c r="H45" s="126">
        <v>319.8</v>
      </c>
      <c r="I45" s="126">
        <v>126710</v>
      </c>
      <c r="J45" s="126">
        <v>9973</v>
      </c>
      <c r="K45" s="126">
        <v>318.60000000000002</v>
      </c>
      <c r="L45" s="126">
        <v>336.6</v>
      </c>
      <c r="M45" s="126">
        <v>491934</v>
      </c>
      <c r="N45" s="126">
        <v>102.3</v>
      </c>
      <c r="O45" s="126">
        <v>464513</v>
      </c>
      <c r="P45" s="126">
        <v>27421</v>
      </c>
      <c r="Q45" s="126">
        <v>101.1</v>
      </c>
      <c r="R45" s="126">
        <v>124.5</v>
      </c>
      <c r="S45" s="126">
        <v>3.6</v>
      </c>
    </row>
    <row r="46" spans="1:19" s="75" customFormat="1" x14ac:dyDescent="0.2">
      <c r="A46" s="125" t="s">
        <v>25</v>
      </c>
      <c r="B46" s="127" t="s">
        <v>26</v>
      </c>
      <c r="C46" s="126">
        <v>813</v>
      </c>
      <c r="D46" s="126">
        <v>790</v>
      </c>
      <c r="E46" s="126">
        <v>43260</v>
      </c>
      <c r="F46" s="126">
        <v>41485</v>
      </c>
      <c r="G46" s="126">
        <v>159101</v>
      </c>
      <c r="H46" s="126">
        <v>699.3</v>
      </c>
      <c r="I46" s="126">
        <v>140894</v>
      </c>
      <c r="J46" s="126">
        <v>18207</v>
      </c>
      <c r="K46" s="126">
        <v>655.7</v>
      </c>
      <c r="L46" s="126">
        <v>1341.6</v>
      </c>
      <c r="M46" s="126">
        <v>528585</v>
      </c>
      <c r="N46" s="126">
        <v>336.3</v>
      </c>
      <c r="O46" s="126">
        <v>465615</v>
      </c>
      <c r="P46" s="126">
        <v>62970</v>
      </c>
      <c r="Q46" s="126">
        <v>307.5</v>
      </c>
      <c r="R46" s="126">
        <v>816.2</v>
      </c>
      <c r="S46" s="126">
        <v>3.3</v>
      </c>
    </row>
    <row r="47" spans="1:19" s="75" customFormat="1" x14ac:dyDescent="0.2">
      <c r="A47" s="125" t="s">
        <v>27</v>
      </c>
      <c r="B47" s="127" t="s">
        <v>28</v>
      </c>
      <c r="C47" s="126">
        <v>99</v>
      </c>
      <c r="D47" s="126">
        <v>96</v>
      </c>
      <c r="E47" s="126">
        <v>5019</v>
      </c>
      <c r="F47" s="126">
        <v>4762</v>
      </c>
      <c r="G47" s="126">
        <v>16154</v>
      </c>
      <c r="H47" s="126">
        <v>97.5</v>
      </c>
      <c r="I47" s="126">
        <v>13351</v>
      </c>
      <c r="J47" s="126">
        <v>2803</v>
      </c>
      <c r="K47" s="126">
        <v>72.400000000000006</v>
      </c>
      <c r="L47" s="126">
        <v>545.9</v>
      </c>
      <c r="M47" s="126">
        <v>53822</v>
      </c>
      <c r="N47" s="126">
        <v>59.8</v>
      </c>
      <c r="O47" s="126">
        <v>46843</v>
      </c>
      <c r="P47" s="126">
        <v>6979</v>
      </c>
      <c r="Q47" s="126">
        <v>45.3</v>
      </c>
      <c r="R47" s="126">
        <v>385.7</v>
      </c>
      <c r="S47" s="126">
        <v>3.3</v>
      </c>
    </row>
    <row r="48" spans="1:19" s="75" customFormat="1" x14ac:dyDescent="0.2">
      <c r="A48" s="125" t="s">
        <v>29</v>
      </c>
      <c r="B48" s="127" t="s">
        <v>30</v>
      </c>
      <c r="C48" s="126">
        <v>188</v>
      </c>
      <c r="D48" s="126">
        <v>174</v>
      </c>
      <c r="E48" s="126">
        <v>10904</v>
      </c>
      <c r="F48" s="126">
        <v>9969</v>
      </c>
      <c r="G48" s="126">
        <v>35439</v>
      </c>
      <c r="H48" s="126">
        <v>351.9</v>
      </c>
      <c r="I48" s="126">
        <v>32315</v>
      </c>
      <c r="J48" s="126">
        <v>3124</v>
      </c>
      <c r="K48" s="126">
        <v>342.4</v>
      </c>
      <c r="L48" s="126">
        <v>479.6</v>
      </c>
      <c r="M48" s="126">
        <v>107177</v>
      </c>
      <c r="N48" s="126">
        <v>146</v>
      </c>
      <c r="O48" s="126">
        <v>99417</v>
      </c>
      <c r="P48" s="126">
        <v>7760</v>
      </c>
      <c r="Q48" s="126">
        <v>144.4</v>
      </c>
      <c r="R48" s="126">
        <v>169.4</v>
      </c>
      <c r="S48" s="126">
        <v>3</v>
      </c>
    </row>
    <row r="49" spans="1:19" s="46" customFormat="1" x14ac:dyDescent="0.2">
      <c r="A49" s="49"/>
      <c r="B49" s="50" t="s">
        <v>75</v>
      </c>
      <c r="C49" s="51"/>
      <c r="D49" s="51"/>
      <c r="E49" s="51"/>
      <c r="F49" s="51"/>
      <c r="G49" s="51">
        <f>SUM(G42:G48)</f>
        <v>726392</v>
      </c>
      <c r="H49" s="53">
        <f>G49/'2021'!G49*100-100</f>
        <v>400.96345492037875</v>
      </c>
      <c r="I49" s="51">
        <f>SUM(I42:I48)</f>
        <v>630551</v>
      </c>
      <c r="J49" s="51">
        <f>SUM(J42:J48)</f>
        <v>95841</v>
      </c>
      <c r="K49" s="53">
        <f>I49/'2021'!I49*100-100</f>
        <v>376.76551536414229</v>
      </c>
      <c r="L49" s="53">
        <f>J49/'2021'!J49*100-100</f>
        <v>652.10703915875388</v>
      </c>
      <c r="M49" s="51">
        <f>SUM(M42:M48)</f>
        <v>2097785</v>
      </c>
      <c r="N49" s="53">
        <f>M49/'2021'!M49*100-100</f>
        <v>205.42290411533298</v>
      </c>
      <c r="O49" s="51">
        <f>SUM(O42:O48)</f>
        <v>1857717</v>
      </c>
      <c r="P49" s="51">
        <f>SUM(P42:P48)</f>
        <v>240068</v>
      </c>
      <c r="Q49" s="53">
        <f>O49/'2021'!O49*100-100</f>
        <v>192.58611185485017</v>
      </c>
      <c r="R49" s="53">
        <f>P49/'2021'!P49*100-100</f>
        <v>362.41621080206482</v>
      </c>
      <c r="S49" s="51"/>
    </row>
    <row r="50" spans="1:19" s="78" customFormat="1" x14ac:dyDescent="0.2">
      <c r="A50" s="54"/>
      <c r="B50" s="55" t="s">
        <v>77</v>
      </c>
      <c r="C50" s="56"/>
      <c r="D50" s="56"/>
      <c r="E50" s="56"/>
      <c r="F50" s="56"/>
      <c r="G50" s="56">
        <f>G49+G38+G27+G16</f>
        <v>2107380</v>
      </c>
      <c r="H50" s="59">
        <f>G50/'2021'!G50*100-100</f>
        <v>299.88235294117646</v>
      </c>
      <c r="I50" s="56">
        <f>I49+I38+I27+I16</f>
        <v>1815312</v>
      </c>
      <c r="J50" s="56">
        <f>J49+J38+J27+J16</f>
        <v>292068</v>
      </c>
      <c r="K50" s="59">
        <f>I50/'2021'!I50*100-100</f>
        <v>278.63252676565736</v>
      </c>
      <c r="L50" s="59">
        <f>J50/'2021'!J50*100-100</f>
        <v>514.09137738903723</v>
      </c>
      <c r="M50" s="56">
        <f>M49+M38+M27+M16</f>
        <v>6402788</v>
      </c>
      <c r="N50" s="59">
        <f>M50/'2021'!M50*100-100</f>
        <v>145.69522192734578</v>
      </c>
      <c r="O50" s="56">
        <f>O49+O38+O27+O16</f>
        <v>5627472</v>
      </c>
      <c r="P50" s="56">
        <f>P49+P38+P27+P16</f>
        <v>775316</v>
      </c>
      <c r="Q50" s="59">
        <f>O50/'2021'!O50*100-100</f>
        <v>133.15484624754518</v>
      </c>
      <c r="R50" s="59">
        <f>P50/'2021'!P50*100-100</f>
        <v>303.03792730599685</v>
      </c>
      <c r="S50" s="56"/>
    </row>
    <row r="51" spans="1:19" s="40" customFormat="1" x14ac:dyDescent="0.2">
      <c r="A51" s="36"/>
      <c r="B51" s="37"/>
      <c r="C51" s="38"/>
      <c r="D51" s="38"/>
      <c r="E51" s="38"/>
      <c r="F51" s="38"/>
      <c r="G51" s="38"/>
      <c r="H51" s="39"/>
      <c r="I51" s="38"/>
      <c r="J51" s="38"/>
      <c r="K51" s="39"/>
      <c r="L51" s="39"/>
      <c r="M51" s="38"/>
      <c r="N51" s="39"/>
      <c r="O51" s="38"/>
      <c r="P51" s="38"/>
      <c r="Q51" s="39"/>
      <c r="R51" s="39"/>
      <c r="S51" s="38"/>
    </row>
    <row r="52" spans="1:19" x14ac:dyDescent="0.2">
      <c r="A52" s="80" t="s">
        <v>34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</row>
    <row r="53" spans="1:19" s="75" customFormat="1" x14ac:dyDescent="0.2">
      <c r="A53" s="128" t="s">
        <v>17</v>
      </c>
      <c r="B53" s="130" t="s">
        <v>18</v>
      </c>
      <c r="C53" s="129">
        <v>427</v>
      </c>
      <c r="D53" s="129">
        <v>390</v>
      </c>
      <c r="E53" s="129">
        <v>20978</v>
      </c>
      <c r="F53" s="129">
        <v>19159</v>
      </c>
      <c r="G53" s="129">
        <v>120523</v>
      </c>
      <c r="H53" s="129">
        <v>470.7</v>
      </c>
      <c r="I53" s="129">
        <v>92687</v>
      </c>
      <c r="J53" s="129">
        <v>27836</v>
      </c>
      <c r="K53" s="129">
        <v>385.9</v>
      </c>
      <c r="L53" s="129">
        <v>1264.5</v>
      </c>
      <c r="M53" s="129">
        <v>292555</v>
      </c>
      <c r="N53" s="129">
        <v>395.9</v>
      </c>
      <c r="O53" s="129">
        <v>227881</v>
      </c>
      <c r="P53" s="129">
        <v>64674</v>
      </c>
      <c r="Q53" s="129">
        <v>319.39999999999998</v>
      </c>
      <c r="R53" s="129">
        <v>1288.7</v>
      </c>
      <c r="S53" s="129">
        <v>2.4</v>
      </c>
    </row>
    <row r="54" spans="1:19" s="75" customFormat="1" x14ac:dyDescent="0.2">
      <c r="A54" s="128" t="s">
        <v>19</v>
      </c>
      <c r="B54" s="130" t="s">
        <v>20</v>
      </c>
      <c r="C54" s="129">
        <v>540</v>
      </c>
      <c r="D54" s="129">
        <v>524</v>
      </c>
      <c r="E54" s="129">
        <v>29641</v>
      </c>
      <c r="F54" s="129">
        <v>28583</v>
      </c>
      <c r="G54" s="129">
        <v>204531</v>
      </c>
      <c r="H54" s="129">
        <v>326.3</v>
      </c>
      <c r="I54" s="129">
        <v>170087</v>
      </c>
      <c r="J54" s="129">
        <v>34444</v>
      </c>
      <c r="K54" s="129">
        <v>291.3</v>
      </c>
      <c r="L54" s="129">
        <v>664.4</v>
      </c>
      <c r="M54" s="129">
        <v>432741</v>
      </c>
      <c r="N54" s="129">
        <v>200.7</v>
      </c>
      <c r="O54" s="129">
        <v>363837</v>
      </c>
      <c r="P54" s="129">
        <v>68904</v>
      </c>
      <c r="Q54" s="129">
        <v>179.2</v>
      </c>
      <c r="R54" s="129">
        <v>405.9</v>
      </c>
      <c r="S54" s="129">
        <v>2.1</v>
      </c>
    </row>
    <row r="55" spans="1:19" s="75" customFormat="1" x14ac:dyDescent="0.2">
      <c r="A55" s="128" t="s">
        <v>21</v>
      </c>
      <c r="B55" s="130" t="s">
        <v>22</v>
      </c>
      <c r="C55" s="129">
        <v>561</v>
      </c>
      <c r="D55" s="129">
        <v>543</v>
      </c>
      <c r="E55" s="129">
        <v>27333</v>
      </c>
      <c r="F55" s="129">
        <v>26252</v>
      </c>
      <c r="G55" s="129">
        <v>173065</v>
      </c>
      <c r="H55" s="129">
        <v>260.60000000000002</v>
      </c>
      <c r="I55" s="129">
        <v>154822</v>
      </c>
      <c r="J55" s="129">
        <v>18243</v>
      </c>
      <c r="K55" s="129">
        <v>243.9</v>
      </c>
      <c r="L55" s="129">
        <v>514</v>
      </c>
      <c r="M55" s="129">
        <v>410791</v>
      </c>
      <c r="N55" s="129">
        <v>193.9</v>
      </c>
      <c r="O55" s="129">
        <v>371116</v>
      </c>
      <c r="P55" s="129">
        <v>39675</v>
      </c>
      <c r="Q55" s="129">
        <v>195.6</v>
      </c>
      <c r="R55" s="129">
        <v>179.3</v>
      </c>
      <c r="S55" s="129">
        <v>2.4</v>
      </c>
    </row>
    <row r="56" spans="1:19" s="75" customFormat="1" x14ac:dyDescent="0.2">
      <c r="A56" s="128" t="s">
        <v>23</v>
      </c>
      <c r="B56" s="130" t="s">
        <v>24</v>
      </c>
      <c r="C56" s="129">
        <v>695</v>
      </c>
      <c r="D56" s="129">
        <v>678</v>
      </c>
      <c r="E56" s="129">
        <v>39109</v>
      </c>
      <c r="F56" s="129">
        <v>37350</v>
      </c>
      <c r="G56" s="129">
        <v>186695</v>
      </c>
      <c r="H56" s="129">
        <v>290.7</v>
      </c>
      <c r="I56" s="129">
        <v>172160</v>
      </c>
      <c r="J56" s="129">
        <v>14535</v>
      </c>
      <c r="K56" s="129">
        <v>284.5</v>
      </c>
      <c r="L56" s="129">
        <v>382.4</v>
      </c>
      <c r="M56" s="129">
        <v>605229</v>
      </c>
      <c r="N56" s="129">
        <v>112</v>
      </c>
      <c r="O56" s="129">
        <v>566334</v>
      </c>
      <c r="P56" s="129">
        <v>38895</v>
      </c>
      <c r="Q56" s="129">
        <v>107.1</v>
      </c>
      <c r="R56" s="129">
        <v>226.1</v>
      </c>
      <c r="S56" s="129">
        <v>3.2</v>
      </c>
    </row>
    <row r="57" spans="1:19" s="75" customFormat="1" x14ac:dyDescent="0.2">
      <c r="A57" s="128" t="s">
        <v>25</v>
      </c>
      <c r="B57" s="130" t="s">
        <v>26</v>
      </c>
      <c r="C57" s="129">
        <v>814</v>
      </c>
      <c r="D57" s="129">
        <v>797</v>
      </c>
      <c r="E57" s="129">
        <v>43190</v>
      </c>
      <c r="F57" s="129">
        <v>41371</v>
      </c>
      <c r="G57" s="129">
        <v>193553</v>
      </c>
      <c r="H57" s="129">
        <v>432.4</v>
      </c>
      <c r="I57" s="129">
        <v>169792</v>
      </c>
      <c r="J57" s="129">
        <v>23761</v>
      </c>
      <c r="K57" s="129">
        <v>387</v>
      </c>
      <c r="L57" s="129">
        <v>1496.8</v>
      </c>
      <c r="M57" s="129">
        <v>577056</v>
      </c>
      <c r="N57" s="129">
        <v>226.9</v>
      </c>
      <c r="O57" s="129">
        <v>499239</v>
      </c>
      <c r="P57" s="129">
        <v>77817</v>
      </c>
      <c r="Q57" s="129">
        <v>194.8</v>
      </c>
      <c r="R57" s="129">
        <v>986.7</v>
      </c>
      <c r="S57" s="129">
        <v>3</v>
      </c>
    </row>
    <row r="58" spans="1:19" s="75" customFormat="1" x14ac:dyDescent="0.2">
      <c r="A58" s="128" t="s">
        <v>27</v>
      </c>
      <c r="B58" s="130" t="s">
        <v>28</v>
      </c>
      <c r="C58" s="129">
        <v>99</v>
      </c>
      <c r="D58" s="129">
        <v>96</v>
      </c>
      <c r="E58" s="129">
        <v>4928</v>
      </c>
      <c r="F58" s="129">
        <v>4791</v>
      </c>
      <c r="G58" s="129">
        <v>21364</v>
      </c>
      <c r="H58" s="129">
        <v>268.5</v>
      </c>
      <c r="I58" s="129">
        <v>17867</v>
      </c>
      <c r="J58" s="129">
        <v>3497</v>
      </c>
      <c r="K58" s="129">
        <v>231.2</v>
      </c>
      <c r="L58" s="129">
        <v>765.6</v>
      </c>
      <c r="M58" s="129">
        <v>65726</v>
      </c>
      <c r="N58" s="129">
        <v>88</v>
      </c>
      <c r="O58" s="129">
        <v>57302</v>
      </c>
      <c r="P58" s="129">
        <v>8424</v>
      </c>
      <c r="Q58" s="129">
        <v>72.400000000000006</v>
      </c>
      <c r="R58" s="129">
        <v>389.2</v>
      </c>
      <c r="S58" s="129">
        <v>3.1</v>
      </c>
    </row>
    <row r="59" spans="1:19" s="75" customFormat="1" x14ac:dyDescent="0.2">
      <c r="A59" s="128" t="s">
        <v>29</v>
      </c>
      <c r="B59" s="130" t="s">
        <v>30</v>
      </c>
      <c r="C59" s="129">
        <v>189</v>
      </c>
      <c r="D59" s="129">
        <v>176</v>
      </c>
      <c r="E59" s="129">
        <v>10944</v>
      </c>
      <c r="F59" s="129">
        <v>10048</v>
      </c>
      <c r="G59" s="129">
        <v>50114</v>
      </c>
      <c r="H59" s="129">
        <v>404.7</v>
      </c>
      <c r="I59" s="129">
        <v>46415</v>
      </c>
      <c r="J59" s="129">
        <v>3699</v>
      </c>
      <c r="K59" s="129">
        <v>407.6</v>
      </c>
      <c r="L59" s="129">
        <v>370.6</v>
      </c>
      <c r="M59" s="129">
        <v>134790</v>
      </c>
      <c r="N59" s="129">
        <v>192.4</v>
      </c>
      <c r="O59" s="129">
        <v>125551</v>
      </c>
      <c r="P59" s="129">
        <v>9239</v>
      </c>
      <c r="Q59" s="129">
        <v>191.3</v>
      </c>
      <c r="R59" s="129">
        <v>208.2</v>
      </c>
      <c r="S59" s="129">
        <v>2.7</v>
      </c>
    </row>
    <row r="60" spans="1:19" s="46" customFormat="1" x14ac:dyDescent="0.2">
      <c r="A60" s="49"/>
      <c r="B60" s="50" t="s">
        <v>75</v>
      </c>
      <c r="C60" s="51"/>
      <c r="D60" s="51"/>
      <c r="E60" s="51"/>
      <c r="F60" s="51"/>
      <c r="G60" s="51">
        <f>SUM(G53:G59)</f>
        <v>949845</v>
      </c>
      <c r="H60" s="53">
        <f>G60/'2021'!G60*100-100</f>
        <v>337.81545141529659</v>
      </c>
      <c r="I60" s="51">
        <f>SUM(I53:I59)</f>
        <v>823830</v>
      </c>
      <c r="J60" s="51">
        <f>SUM(J53:J59)</f>
        <v>126015</v>
      </c>
      <c r="K60" s="53">
        <f>I60/'2021'!I60*100-100</f>
        <v>308.35617592679796</v>
      </c>
      <c r="L60" s="53">
        <f>J60/'2021'!J60*100-100</f>
        <v>728.60994213571803</v>
      </c>
      <c r="M60" s="51">
        <f>SUM(M53:M59)</f>
        <v>2518888</v>
      </c>
      <c r="N60" s="53">
        <f>M60/'2021'!M60*100-100</f>
        <v>184.39645205578438</v>
      </c>
      <c r="O60" s="51">
        <f>SUM(O53:O59)</f>
        <v>2211260</v>
      </c>
      <c r="P60" s="51">
        <f>SUM(P53:P59)</f>
        <v>307628</v>
      </c>
      <c r="Q60" s="53">
        <f>O60/'2021'!O60*100-100</f>
        <v>166.6079900651672</v>
      </c>
      <c r="R60" s="53">
        <f>P60/'2021'!P60*100-100</f>
        <v>446.4958874420422</v>
      </c>
      <c r="S60" s="51"/>
    </row>
    <row r="61" spans="1:19" s="78" customFormat="1" x14ac:dyDescent="0.2">
      <c r="A61" s="54"/>
      <c r="B61" s="55" t="s">
        <v>78</v>
      </c>
      <c r="C61" s="56"/>
      <c r="D61" s="56"/>
      <c r="E61" s="56"/>
      <c r="F61" s="56"/>
      <c r="G61" s="56">
        <f>G60+G49+G38+G27+G16</f>
        <v>3057225</v>
      </c>
      <c r="H61" s="59">
        <f>G61/'2021'!G61*100-100</f>
        <v>310.94440359647342</v>
      </c>
      <c r="I61" s="56">
        <f>I60+I49+I38+I27+I16</f>
        <v>2639142</v>
      </c>
      <c r="J61" s="56">
        <f>J60+J49+J38+J27+J16</f>
        <v>418083</v>
      </c>
      <c r="K61" s="59">
        <f>I61/'2021'!I61*100-100</f>
        <v>287.43566330290582</v>
      </c>
      <c r="L61" s="59">
        <f>J61/'2021'!J61*100-100</f>
        <v>566.06605171342551</v>
      </c>
      <c r="M61" s="56">
        <f>M60+M49+M38+M27+M16</f>
        <v>8921676</v>
      </c>
      <c r="N61" s="59">
        <f>M61/'2021'!M61*100-100</f>
        <v>155.51212538133461</v>
      </c>
      <c r="O61" s="56">
        <f>O60+O49+O38+O27+O16</f>
        <v>7838732</v>
      </c>
      <c r="P61" s="56">
        <f>P60+P49+P38+P27+P16</f>
        <v>1082944</v>
      </c>
      <c r="Q61" s="59">
        <f>O61/'2021'!O61*100-100</f>
        <v>141.71050176918155</v>
      </c>
      <c r="R61" s="59">
        <f>P61/'2021'!P61*100-100</f>
        <v>335.5136954624607</v>
      </c>
      <c r="S61" s="56"/>
    </row>
    <row r="62" spans="1:19" s="40" customFormat="1" x14ac:dyDescent="0.2">
      <c r="A62" s="36"/>
      <c r="B62" s="37"/>
      <c r="C62" s="38"/>
      <c r="D62" s="38"/>
      <c r="E62" s="38"/>
      <c r="F62" s="38"/>
      <c r="G62" s="38"/>
      <c r="H62" s="39"/>
      <c r="I62" s="38"/>
      <c r="J62" s="38"/>
      <c r="K62" s="39"/>
      <c r="L62" s="39"/>
      <c r="M62" s="38"/>
      <c r="N62" s="39"/>
      <c r="O62" s="38"/>
      <c r="P62" s="38"/>
      <c r="Q62" s="39"/>
      <c r="R62" s="39"/>
      <c r="S62" s="38"/>
    </row>
    <row r="63" spans="1:19" ht="15" customHeight="1" x14ac:dyDescent="0.2">
      <c r="A63" s="80" t="s">
        <v>35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s="75" customFormat="1" x14ac:dyDescent="0.2">
      <c r="A64" s="73"/>
      <c r="B64" s="74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</row>
    <row r="65" spans="1:19" s="75" customFormat="1" x14ac:dyDescent="0.2">
      <c r="A65" s="73"/>
      <c r="B65" s="74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</row>
    <row r="66" spans="1:19" s="75" customFormat="1" x14ac:dyDescent="0.2">
      <c r="A66" s="73"/>
      <c r="B66" s="74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</row>
    <row r="67" spans="1:19" s="75" customFormat="1" x14ac:dyDescent="0.2">
      <c r="A67" s="73"/>
      <c r="B67" s="74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</row>
    <row r="68" spans="1:19" s="75" customFormat="1" x14ac:dyDescent="0.2">
      <c r="A68" s="73"/>
      <c r="B68" s="74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</row>
    <row r="69" spans="1:19" s="75" customFormat="1" x14ac:dyDescent="0.2">
      <c r="A69" s="73"/>
      <c r="B69" s="74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</row>
    <row r="70" spans="1:19" s="75" customFormat="1" x14ac:dyDescent="0.2">
      <c r="A70" s="73"/>
      <c r="B70" s="74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</row>
    <row r="71" spans="1:19" s="46" customFormat="1" x14ac:dyDescent="0.2">
      <c r="A71" s="49"/>
      <c r="B71" s="50" t="s">
        <v>75</v>
      </c>
      <c r="C71" s="51"/>
      <c r="D71" s="51"/>
      <c r="E71" s="51"/>
      <c r="F71" s="51"/>
      <c r="G71" s="51">
        <f>SUM(G64:G70)</f>
        <v>0</v>
      </c>
      <c r="H71" s="53">
        <f>G71/'2021'!G71*100-100</f>
        <v>-100</v>
      </c>
      <c r="I71" s="51">
        <f>SUM(I64:I70)</f>
        <v>0</v>
      </c>
      <c r="J71" s="51">
        <f>SUM(J64:J70)</f>
        <v>0</v>
      </c>
      <c r="K71" s="53">
        <f>I71/'2021'!I71*100-100</f>
        <v>-100</v>
      </c>
      <c r="L71" s="53">
        <f>J71/'2021'!J71*100-100</f>
        <v>-100</v>
      </c>
      <c r="M71" s="51">
        <f>SUM(M64:M70)</f>
        <v>0</v>
      </c>
      <c r="N71" s="53">
        <f>M71/'2021'!M71*100-100</f>
        <v>-100</v>
      </c>
      <c r="O71" s="51">
        <f>SUM(O64:O70)</f>
        <v>0</v>
      </c>
      <c r="P71" s="51">
        <f>SUM(P64:P70)</f>
        <v>0</v>
      </c>
      <c r="Q71" s="53">
        <f>O71/'2021'!O71*100-100</f>
        <v>-100</v>
      </c>
      <c r="R71" s="53">
        <f>P71/'2021'!P71*100-100</f>
        <v>-100</v>
      </c>
      <c r="S71" s="51"/>
    </row>
    <row r="72" spans="1:19" s="78" customFormat="1" x14ac:dyDescent="0.2">
      <c r="A72" s="54"/>
      <c r="B72" s="55" t="s">
        <v>79</v>
      </c>
      <c r="C72" s="56"/>
      <c r="D72" s="56"/>
      <c r="E72" s="56"/>
      <c r="F72" s="56"/>
      <c r="G72" s="56">
        <f>G71+G60+G49+G38+G27+G16</f>
        <v>3057225</v>
      </c>
      <c r="H72" s="59">
        <f>G72/'2021'!G72*100-100</f>
        <v>146.30350382640626</v>
      </c>
      <c r="I72" s="56">
        <f>I71+I60+I49+I38+I27+I16</f>
        <v>2639142</v>
      </c>
      <c r="J72" s="56">
        <f>J71+J60+J49+J38+J27+J16</f>
        <v>418083</v>
      </c>
      <c r="K72" s="59">
        <f>I72/'2021'!I72*100-100</f>
        <v>130.77310514345376</v>
      </c>
      <c r="L72" s="59">
        <f>J72/'2021'!J72*100-100</f>
        <v>328.21455640453115</v>
      </c>
      <c r="M72" s="56">
        <f>M71+M60+M49+M38+M27+M16</f>
        <v>8921676</v>
      </c>
      <c r="N72" s="59">
        <f>M72/'2021'!M72*100-100</f>
        <v>75.762942696087123</v>
      </c>
      <c r="O72" s="56">
        <f>O71+O60+O49+O38+O27+O16</f>
        <v>7838732</v>
      </c>
      <c r="P72" s="56">
        <f>P71+P60+P49+P38+P27+P16</f>
        <v>1082944</v>
      </c>
      <c r="Q72" s="59">
        <f>O72/'2021'!O72*100-100</f>
        <v>65.804309536495651</v>
      </c>
      <c r="R72" s="59">
        <f>P72/'2021'!P72*100-100</f>
        <v>210.94955063600082</v>
      </c>
      <c r="S72" s="56"/>
    </row>
    <row r="73" spans="1:19" s="40" customFormat="1" x14ac:dyDescent="0.2">
      <c r="A73" s="36"/>
      <c r="B73" s="37"/>
      <c r="C73" s="38"/>
      <c r="D73" s="38"/>
      <c r="E73" s="38"/>
      <c r="F73" s="38"/>
      <c r="G73" s="38"/>
      <c r="H73" s="39"/>
      <c r="I73" s="38"/>
      <c r="J73" s="38"/>
      <c r="K73" s="39"/>
      <c r="L73" s="39"/>
      <c r="M73" s="38"/>
      <c r="N73" s="39"/>
      <c r="O73" s="38"/>
      <c r="P73" s="38"/>
      <c r="Q73" s="39"/>
      <c r="R73" s="39"/>
      <c r="S73" s="38"/>
    </row>
    <row r="74" spans="1:19" x14ac:dyDescent="0.2">
      <c r="A74" s="80" t="s">
        <v>36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</row>
    <row r="75" spans="1:19" s="75" customFormat="1" x14ac:dyDescent="0.2">
      <c r="A75" s="73"/>
      <c r="B75" s="74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</row>
    <row r="76" spans="1:19" s="75" customFormat="1" x14ac:dyDescent="0.2">
      <c r="A76" s="73"/>
      <c r="B76" s="74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</row>
    <row r="77" spans="1:19" s="75" customFormat="1" x14ac:dyDescent="0.2">
      <c r="A77" s="73"/>
      <c r="B77" s="74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</row>
    <row r="78" spans="1:19" s="75" customFormat="1" x14ac:dyDescent="0.2">
      <c r="A78" s="73"/>
      <c r="B78" s="74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</row>
    <row r="79" spans="1:19" s="75" customFormat="1" x14ac:dyDescent="0.2">
      <c r="A79" s="73"/>
      <c r="B79" s="74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</row>
    <row r="80" spans="1:19" s="75" customFormat="1" x14ac:dyDescent="0.2">
      <c r="A80" s="73"/>
      <c r="B80" s="74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</row>
    <row r="81" spans="1:19" s="75" customFormat="1" x14ac:dyDescent="0.2">
      <c r="A81" s="73"/>
      <c r="B81" s="74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</row>
    <row r="82" spans="1:19" s="46" customFormat="1" x14ac:dyDescent="0.2">
      <c r="A82" s="49"/>
      <c r="B82" s="50" t="s">
        <v>75</v>
      </c>
      <c r="C82" s="51"/>
      <c r="D82" s="51"/>
      <c r="E82" s="51"/>
      <c r="F82" s="51"/>
      <c r="G82" s="51">
        <f>SUM(G75:G81)</f>
        <v>0</v>
      </c>
      <c r="H82" s="53">
        <f>G82/'2021'!G82*100-100</f>
        <v>-100</v>
      </c>
      <c r="I82" s="51">
        <f>SUM(I75:I81)</f>
        <v>0</v>
      </c>
      <c r="J82" s="51">
        <f>SUM(J75:J81)</f>
        <v>0</v>
      </c>
      <c r="K82" s="53">
        <f>I82/'2021'!I82*100-100</f>
        <v>-100</v>
      </c>
      <c r="L82" s="53">
        <f>J82/'2021'!J82*100-100</f>
        <v>-100</v>
      </c>
      <c r="M82" s="51">
        <f>SUM(M75:M81)</f>
        <v>0</v>
      </c>
      <c r="N82" s="53">
        <f>M82/'2021'!M82*100-100</f>
        <v>-100</v>
      </c>
      <c r="O82" s="51">
        <f>SUM(O75:O81)</f>
        <v>0</v>
      </c>
      <c r="P82" s="51">
        <f>SUM(P75:P81)</f>
        <v>0</v>
      </c>
      <c r="Q82" s="53">
        <f>O82/'2021'!O82*100-100</f>
        <v>-100</v>
      </c>
      <c r="R82" s="53">
        <f>P82/'2021'!P82*100-100</f>
        <v>-100</v>
      </c>
      <c r="S82" s="51"/>
    </row>
    <row r="83" spans="1:19" s="78" customFormat="1" x14ac:dyDescent="0.2">
      <c r="A83" s="54"/>
      <c r="B83" s="55" t="s">
        <v>80</v>
      </c>
      <c r="C83" s="56"/>
      <c r="D83" s="56"/>
      <c r="E83" s="56"/>
      <c r="F83" s="56"/>
      <c r="G83" s="56">
        <f>G82+G71+G60+G49+G38+G27+G16</f>
        <v>3057225</v>
      </c>
      <c r="H83" s="59">
        <f>G83/'2021'!G83*100-100</f>
        <v>57.329081249318136</v>
      </c>
      <c r="I83" s="56">
        <f>I82+I71+I60+I49+I38+I27+I16</f>
        <v>2639142</v>
      </c>
      <c r="J83" s="56">
        <f>J82+J71+J60+J49+J38+J27+J16</f>
        <v>418083</v>
      </c>
      <c r="K83" s="59">
        <f>I83/'2021'!I83*100-100</f>
        <v>49.3937397258413</v>
      </c>
      <c r="L83" s="59">
        <f>J83/'2021'!J83*100-100</f>
        <v>136.6918408478453</v>
      </c>
      <c r="M83" s="56">
        <f>M82+M71+M60+M49+M38+M27+M16</f>
        <v>8921676</v>
      </c>
      <c r="N83" s="59">
        <f>M83/'2021'!M83*100-100</f>
        <v>21.934724148544362</v>
      </c>
      <c r="O83" s="56">
        <f>O82+O71+O60+O49+O38+O27+O16</f>
        <v>7838732</v>
      </c>
      <c r="P83" s="56">
        <f>P82+P71+P60+P49+P38+P27+P16</f>
        <v>1082944</v>
      </c>
      <c r="Q83" s="59">
        <f>O83/'2021'!O83*100-100</f>
        <v>16.330347334906619</v>
      </c>
      <c r="R83" s="59">
        <f>P83/'2021'!P83*100-100</f>
        <v>87.222566067223795</v>
      </c>
      <c r="S83" s="56"/>
    </row>
    <row r="84" spans="1:19" s="35" customFormat="1" x14ac:dyDescent="0.2">
      <c r="A84" s="31"/>
      <c r="B84" s="32"/>
      <c r="C84" s="33"/>
      <c r="D84" s="33"/>
      <c r="E84" s="33"/>
      <c r="F84" s="33"/>
      <c r="G84" s="33"/>
      <c r="H84" s="34"/>
      <c r="I84" s="33"/>
      <c r="J84" s="33"/>
      <c r="K84" s="34"/>
      <c r="L84" s="34"/>
      <c r="M84" s="33"/>
      <c r="N84" s="34"/>
      <c r="O84" s="33"/>
      <c r="P84" s="33"/>
      <c r="Q84" s="34"/>
      <c r="R84" s="34"/>
      <c r="S84" s="33"/>
    </row>
    <row r="85" spans="1:19" x14ac:dyDescent="0.2">
      <c r="A85" s="80" t="s">
        <v>37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</row>
    <row r="86" spans="1:19" s="75" customFormat="1" x14ac:dyDescent="0.2">
      <c r="A86" s="73"/>
      <c r="B86" s="74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</row>
    <row r="87" spans="1:19" s="75" customFormat="1" x14ac:dyDescent="0.2">
      <c r="A87" s="73"/>
      <c r="B87" s="74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</row>
    <row r="88" spans="1:19" s="75" customFormat="1" x14ac:dyDescent="0.2">
      <c r="A88" s="73"/>
      <c r="B88" s="74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</row>
    <row r="89" spans="1:19" s="75" customFormat="1" x14ac:dyDescent="0.2">
      <c r="A89" s="73"/>
      <c r="B89" s="74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</row>
    <row r="90" spans="1:19" s="75" customFormat="1" x14ac:dyDescent="0.2">
      <c r="A90" s="73"/>
      <c r="B90" s="74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</row>
    <row r="91" spans="1:19" s="75" customFormat="1" x14ac:dyDescent="0.2">
      <c r="A91" s="73"/>
      <c r="B91" s="74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</row>
    <row r="92" spans="1:19" s="75" customFormat="1" x14ac:dyDescent="0.2">
      <c r="A92" s="73"/>
      <c r="B92" s="74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</row>
    <row r="93" spans="1:19" s="46" customFormat="1" x14ac:dyDescent="0.2">
      <c r="A93" s="49"/>
      <c r="B93" s="50" t="s">
        <v>75</v>
      </c>
      <c r="C93" s="51"/>
      <c r="D93" s="51"/>
      <c r="E93" s="51"/>
      <c r="F93" s="51"/>
      <c r="G93" s="51">
        <f>SUM(G86:G92)</f>
        <v>0</v>
      </c>
      <c r="H93" s="53">
        <f>G93/'2021'!G93*100-100</f>
        <v>-100</v>
      </c>
      <c r="I93" s="51">
        <f>SUM(I86:I92)</f>
        <v>0</v>
      </c>
      <c r="J93" s="51">
        <f>SUM(J86:J92)</f>
        <v>0</v>
      </c>
      <c r="K93" s="53">
        <f>I93/'2021'!I93*100-100</f>
        <v>-100</v>
      </c>
      <c r="L93" s="53">
        <f>J93/'2021'!J93*100-100</f>
        <v>-100</v>
      </c>
      <c r="M93" s="51">
        <f>SUM(M86:M92)</f>
        <v>0</v>
      </c>
      <c r="N93" s="53">
        <f>M93/'2021'!M93*100-100</f>
        <v>-100</v>
      </c>
      <c r="O93" s="51">
        <f>SUM(O86:O92)</f>
        <v>0</v>
      </c>
      <c r="P93" s="51">
        <f>SUM(P86:P92)</f>
        <v>0</v>
      </c>
      <c r="Q93" s="53">
        <f>O93/'2021'!O93*100-100</f>
        <v>-100</v>
      </c>
      <c r="R93" s="53">
        <f>P93/'2021'!P93*100-100</f>
        <v>-100</v>
      </c>
      <c r="S93" s="51"/>
    </row>
    <row r="94" spans="1:19" s="78" customFormat="1" x14ac:dyDescent="0.2">
      <c r="A94" s="54"/>
      <c r="B94" s="55" t="s">
        <v>81</v>
      </c>
      <c r="C94" s="56"/>
      <c r="D94" s="56"/>
      <c r="E94" s="56"/>
      <c r="F94" s="56"/>
      <c r="G94" s="56">
        <f>G93+G82+G71+G60+G49+G38+G27+G16</f>
        <v>3057225</v>
      </c>
      <c r="H94" s="59">
        <f>G94/'2021'!G94*100-100</f>
        <v>8.6922901347941064</v>
      </c>
      <c r="I94" s="56">
        <f>I93+I82+I71+I60+I49+I38+I27+I16</f>
        <v>2639142</v>
      </c>
      <c r="J94" s="56">
        <f>J93+J82+J71+J60+J49+J38+J27+J16</f>
        <v>418083</v>
      </c>
      <c r="K94" s="59">
        <f>I94/'2021'!I94*100-100</f>
        <v>4.2531330548395658</v>
      </c>
      <c r="L94" s="59">
        <f>J94/'2021'!J94*100-100</f>
        <v>48.646976630081184</v>
      </c>
      <c r="M94" s="56">
        <f>M93+M82+M71+M60+M49+M38+M27+M16</f>
        <v>8921676</v>
      </c>
      <c r="N94" s="59">
        <f>M94/'2021'!M94*100-100</f>
        <v>-9.9240050845010472</v>
      </c>
      <c r="O94" s="56">
        <f>O93+O82+O71+O60+O49+O38+O27+O16</f>
        <v>7838732</v>
      </c>
      <c r="P94" s="56">
        <f>P93+P82+P71+P60+P49+P38+P27+P16</f>
        <v>1082944</v>
      </c>
      <c r="Q94" s="59">
        <f>O94/'2021'!O94*100-100</f>
        <v>-13.289782423916066</v>
      </c>
      <c r="R94" s="59">
        <f>P94/'2021'!P94*100-100</f>
        <v>25.273754080572658</v>
      </c>
      <c r="S94" s="56"/>
    </row>
    <row r="95" spans="1:19" s="40" customFormat="1" x14ac:dyDescent="0.2">
      <c r="A95" s="36"/>
      <c r="B95" s="37"/>
      <c r="C95" s="38"/>
      <c r="D95" s="38"/>
      <c r="E95" s="38"/>
      <c r="F95" s="38"/>
      <c r="G95" s="38"/>
      <c r="H95" s="39"/>
      <c r="I95" s="38"/>
      <c r="J95" s="38"/>
      <c r="K95" s="39"/>
      <c r="L95" s="39"/>
      <c r="M95" s="38"/>
      <c r="N95" s="39"/>
      <c r="O95" s="38"/>
      <c r="P95" s="38"/>
      <c r="Q95" s="39"/>
      <c r="R95" s="39"/>
      <c r="S95" s="38"/>
    </row>
    <row r="96" spans="1:19" x14ac:dyDescent="0.2">
      <c r="A96" s="80" t="s">
        <v>38</v>
      </c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</row>
    <row r="97" spans="1:19" s="75" customFormat="1" x14ac:dyDescent="0.2">
      <c r="A97" s="73"/>
      <c r="B97" s="74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</row>
    <row r="98" spans="1:19" s="75" customFormat="1" x14ac:dyDescent="0.2">
      <c r="A98" s="73"/>
      <c r="B98" s="74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</row>
    <row r="99" spans="1:19" s="75" customFormat="1" x14ac:dyDescent="0.2">
      <c r="A99" s="73"/>
      <c r="B99" s="74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</row>
    <row r="100" spans="1:19" s="75" customFormat="1" x14ac:dyDescent="0.2">
      <c r="A100" s="73"/>
      <c r="B100" s="74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</row>
    <row r="101" spans="1:19" s="75" customFormat="1" x14ac:dyDescent="0.2">
      <c r="A101" s="73"/>
      <c r="B101" s="74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</row>
    <row r="102" spans="1:19" s="75" customFormat="1" x14ac:dyDescent="0.2">
      <c r="A102" s="73"/>
      <c r="B102" s="74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</row>
    <row r="103" spans="1:19" s="75" customFormat="1" x14ac:dyDescent="0.2">
      <c r="A103" s="73"/>
      <c r="B103" s="74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</row>
    <row r="104" spans="1:19" s="46" customFormat="1" x14ac:dyDescent="0.2">
      <c r="A104" s="49"/>
      <c r="B104" s="50" t="s">
        <v>75</v>
      </c>
      <c r="C104" s="51"/>
      <c r="D104" s="51"/>
      <c r="E104" s="51"/>
      <c r="F104" s="51"/>
      <c r="G104" s="51">
        <f>SUM(G97:G103)</f>
        <v>0</v>
      </c>
      <c r="H104" s="53">
        <f>G104/'2021'!G104*100-100</f>
        <v>-100</v>
      </c>
      <c r="I104" s="51">
        <f>SUM(I97:I103)</f>
        <v>0</v>
      </c>
      <c r="J104" s="51">
        <f>SUM(J97:J103)</f>
        <v>0</v>
      </c>
      <c r="K104" s="53">
        <f>I104/'2021'!I104*100-100</f>
        <v>-100</v>
      </c>
      <c r="L104" s="53">
        <f>J104/'2021'!J104*100-100</f>
        <v>-100</v>
      </c>
      <c r="M104" s="51">
        <f>SUM(M97:M103)</f>
        <v>0</v>
      </c>
      <c r="N104" s="53">
        <f>M104/'2021'!M104*100-100</f>
        <v>-100</v>
      </c>
      <c r="O104" s="51">
        <f>SUM(O97:O103)</f>
        <v>0</v>
      </c>
      <c r="P104" s="51">
        <f>SUM(P97:P103)</f>
        <v>0</v>
      </c>
      <c r="Q104" s="53">
        <f>O104/'2021'!O104*100-100</f>
        <v>-100</v>
      </c>
      <c r="R104" s="53">
        <f>P104/'2021'!P104*100-100</f>
        <v>-100</v>
      </c>
      <c r="S104" s="51"/>
    </row>
    <row r="105" spans="1:19" s="78" customFormat="1" x14ac:dyDescent="0.2">
      <c r="A105" s="54"/>
      <c r="B105" s="55" t="s">
        <v>82</v>
      </c>
      <c r="C105" s="56"/>
      <c r="D105" s="56"/>
      <c r="E105" s="56"/>
      <c r="F105" s="56"/>
      <c r="G105" s="56">
        <f>G104+G93+G82+G71+G60+G49+G38+G27+G16</f>
        <v>3057225</v>
      </c>
      <c r="H105" s="59">
        <f>G105/'2021'!G105*100-100</f>
        <v>-16.992819877901269</v>
      </c>
      <c r="I105" s="56">
        <f>I104+I93+I82+I71+I60+I49+I38+I27+I16</f>
        <v>2639142</v>
      </c>
      <c r="J105" s="56">
        <f>J104+J93+J82+J71+J60+J49+J38+J27+J16</f>
        <v>418083</v>
      </c>
      <c r="K105" s="59">
        <f>I105/'2021'!I105*100-100</f>
        <v>-19.958619710774713</v>
      </c>
      <c r="L105" s="59">
        <f>J105/'2021'!J105*100-100</f>
        <v>8.3501139005294647</v>
      </c>
      <c r="M105" s="56">
        <f>M104+M93+M82+M71+M60+M49+M38+M27+M16</f>
        <v>8921676</v>
      </c>
      <c r="N105" s="59">
        <f>M105/'2021'!M105*100-100</f>
        <v>-27.300891773889248</v>
      </c>
      <c r="O105" s="56">
        <f>O104+O93+O82+O71+O60+O49+O38+O27+O16</f>
        <v>7838732</v>
      </c>
      <c r="P105" s="56">
        <f>P104+P93+P82+P71+P60+P49+P38+P27+P16</f>
        <v>1082944</v>
      </c>
      <c r="Q105" s="59">
        <f>O105/'2021'!O105*100-100</f>
        <v>-29.662390363480839</v>
      </c>
      <c r="R105" s="59">
        <f>P105/'2021'!P105*100-100</f>
        <v>-3.9618026672153235</v>
      </c>
      <c r="S105" s="56"/>
    </row>
    <row r="106" spans="1:19" x14ac:dyDescent="0.2">
      <c r="A106" s="3"/>
      <c r="B106" s="21"/>
      <c r="C106" s="2"/>
      <c r="D106" s="2"/>
      <c r="E106" s="2"/>
      <c r="F106" s="2"/>
      <c r="G106" s="2"/>
      <c r="H106" s="45"/>
      <c r="I106" s="2"/>
      <c r="J106" s="2"/>
      <c r="K106" s="45"/>
      <c r="L106" s="45"/>
      <c r="M106" s="2"/>
      <c r="N106" s="45"/>
      <c r="O106" s="2"/>
      <c r="P106" s="2"/>
      <c r="Q106" s="45"/>
      <c r="R106" s="45"/>
      <c r="S106" s="2"/>
    </row>
    <row r="107" spans="1:19" x14ac:dyDescent="0.2">
      <c r="A107" s="80" t="s">
        <v>39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</row>
    <row r="108" spans="1:19" s="75" customFormat="1" x14ac:dyDescent="0.2">
      <c r="A108" s="73"/>
      <c r="B108" s="74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</row>
    <row r="109" spans="1:19" s="75" customFormat="1" x14ac:dyDescent="0.2">
      <c r="A109" s="73"/>
      <c r="B109" s="74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</row>
    <row r="110" spans="1:19" s="75" customFormat="1" x14ac:dyDescent="0.2">
      <c r="A110" s="73"/>
      <c r="B110" s="74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</row>
    <row r="111" spans="1:19" s="75" customFormat="1" x14ac:dyDescent="0.2">
      <c r="A111" s="73"/>
      <c r="B111" s="74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</row>
    <row r="112" spans="1:19" s="75" customFormat="1" x14ac:dyDescent="0.2">
      <c r="A112" s="73"/>
      <c r="B112" s="74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</row>
    <row r="113" spans="1:19" s="75" customFormat="1" x14ac:dyDescent="0.2">
      <c r="A113" s="73"/>
      <c r="B113" s="74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</row>
    <row r="114" spans="1:19" s="75" customFormat="1" x14ac:dyDescent="0.2">
      <c r="A114" s="73"/>
      <c r="B114" s="74"/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2"/>
      <c r="S114" s="72"/>
    </row>
    <row r="115" spans="1:19" s="46" customFormat="1" x14ac:dyDescent="0.2">
      <c r="A115" s="49"/>
      <c r="B115" s="50" t="s">
        <v>75</v>
      </c>
      <c r="C115" s="51"/>
      <c r="D115" s="51"/>
      <c r="E115" s="51"/>
      <c r="F115" s="51"/>
      <c r="G115" s="51">
        <f>SUM(G108:G114)</f>
        <v>0</v>
      </c>
      <c r="H115" s="53">
        <f>G115/'2021'!G115*100-100</f>
        <v>-100</v>
      </c>
      <c r="I115" s="51">
        <f>SUM(I108:I114)</f>
        <v>0</v>
      </c>
      <c r="J115" s="51">
        <f>SUM(J108:J114)</f>
        <v>0</v>
      </c>
      <c r="K115" s="53">
        <f>I115/'2021'!I115*100-100</f>
        <v>-100</v>
      </c>
      <c r="L115" s="53">
        <f>J115/'2021'!J115*100-100</f>
        <v>-100</v>
      </c>
      <c r="M115" s="51">
        <f>SUM(M108:M114)</f>
        <v>0</v>
      </c>
      <c r="N115" s="53">
        <f>M115/'2021'!M115*100-100</f>
        <v>-100</v>
      </c>
      <c r="O115" s="51">
        <f>SUM(O108:O114)</f>
        <v>0</v>
      </c>
      <c r="P115" s="51">
        <f>SUM(P108:P114)</f>
        <v>0</v>
      </c>
      <c r="Q115" s="53">
        <f>O115/'2021'!O115*100-100</f>
        <v>-100</v>
      </c>
      <c r="R115" s="53">
        <f>P115/'2021'!P115*100-100</f>
        <v>-100</v>
      </c>
      <c r="S115" s="51"/>
    </row>
    <row r="116" spans="1:19" s="78" customFormat="1" x14ac:dyDescent="0.2">
      <c r="A116" s="54"/>
      <c r="B116" s="55" t="s">
        <v>83</v>
      </c>
      <c r="C116" s="56"/>
      <c r="D116" s="56"/>
      <c r="E116" s="56"/>
      <c r="F116" s="56"/>
      <c r="G116" s="56">
        <f>G115+G104+G93+G82+G71+G60+G49+G38+G27+G16</f>
        <v>3057225</v>
      </c>
      <c r="H116" s="59">
        <f>G116/'2021'!G116*100-100</f>
        <v>-32.38480718592433</v>
      </c>
      <c r="I116" s="56">
        <f>I115+I104+I93+I82+I71+I60+I49+I38+I27+I16</f>
        <v>2639142</v>
      </c>
      <c r="J116" s="56">
        <f>J115+J104+J93+J82+J71+J60+J49+J38+J27+J16</f>
        <v>418083</v>
      </c>
      <c r="K116" s="59">
        <f>I116/'2021'!I116*100-100</f>
        <v>-34.611936903790323</v>
      </c>
      <c r="L116" s="59">
        <f>J116/'2021'!J116*100-100</f>
        <v>-13.86551678670908</v>
      </c>
      <c r="M116" s="56">
        <f>M115+M104+M93+M82+M71+M60+M49+M38+M27+M16</f>
        <v>8921676</v>
      </c>
      <c r="N116" s="59">
        <f>M116/'2021'!M116*100-100</f>
        <v>-39.351395291466154</v>
      </c>
      <c r="O116" s="56">
        <f>O115+O104+O93+O82+O71+O60+O49+O38+O27+O16</f>
        <v>7838732</v>
      </c>
      <c r="P116" s="56">
        <f>P115+P104+P93+P82+P71+P60+P49+P38+P27+P16</f>
        <v>1082944</v>
      </c>
      <c r="Q116" s="59">
        <f>O116/'2021'!O116*100-100</f>
        <v>-41.202660109902801</v>
      </c>
      <c r="R116" s="59">
        <f>P116/'2021'!P116*100-100</f>
        <v>-21.449466474305837</v>
      </c>
      <c r="S116" s="56"/>
    </row>
    <row r="117" spans="1:19" s="35" customFormat="1" x14ac:dyDescent="0.2">
      <c r="A117" s="31"/>
      <c r="B117" s="43"/>
      <c r="C117" s="33"/>
      <c r="D117" s="33"/>
      <c r="E117" s="33"/>
      <c r="F117" s="33"/>
      <c r="G117" s="33"/>
      <c r="H117" s="34"/>
      <c r="I117" s="33"/>
      <c r="J117" s="33"/>
      <c r="K117" s="34"/>
      <c r="L117" s="34"/>
      <c r="M117" s="33"/>
      <c r="N117" s="34"/>
      <c r="O117" s="33"/>
      <c r="P117" s="33"/>
      <c r="Q117" s="34"/>
      <c r="R117" s="34"/>
      <c r="S117" s="33"/>
    </row>
    <row r="118" spans="1:19" x14ac:dyDescent="0.2">
      <c r="A118" s="80" t="s">
        <v>40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</row>
    <row r="119" spans="1:19" s="75" customFormat="1" x14ac:dyDescent="0.2">
      <c r="A119" s="73"/>
      <c r="B119" s="74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</row>
    <row r="120" spans="1:19" s="75" customFormat="1" x14ac:dyDescent="0.2">
      <c r="A120" s="73"/>
      <c r="B120" s="74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</row>
    <row r="121" spans="1:19" s="75" customFormat="1" x14ac:dyDescent="0.2">
      <c r="A121" s="73"/>
      <c r="B121" s="74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</row>
    <row r="122" spans="1:19" s="75" customFormat="1" x14ac:dyDescent="0.2">
      <c r="A122" s="73"/>
      <c r="B122" s="74"/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</row>
    <row r="123" spans="1:19" s="75" customFormat="1" x14ac:dyDescent="0.2">
      <c r="A123" s="73"/>
      <c r="B123" s="74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</row>
    <row r="124" spans="1:19" s="75" customFormat="1" x14ac:dyDescent="0.2">
      <c r="A124" s="73"/>
      <c r="B124" s="74"/>
      <c r="C124" s="72"/>
      <c r="D124" s="72"/>
      <c r="E124" s="72"/>
      <c r="F124" s="72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72"/>
      <c r="R124" s="72"/>
      <c r="S124" s="72"/>
    </row>
    <row r="125" spans="1:19" s="75" customFormat="1" x14ac:dyDescent="0.2">
      <c r="A125" s="73"/>
      <c r="B125" s="74"/>
      <c r="C125" s="72"/>
      <c r="D125" s="72"/>
      <c r="E125" s="72"/>
      <c r="F125" s="72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72"/>
      <c r="S125" s="72"/>
    </row>
    <row r="126" spans="1:19" s="46" customFormat="1" x14ac:dyDescent="0.2">
      <c r="A126" s="49"/>
      <c r="B126" s="50" t="s">
        <v>75</v>
      </c>
      <c r="C126" s="51"/>
      <c r="D126" s="51"/>
      <c r="E126" s="51"/>
      <c r="F126" s="51"/>
      <c r="G126" s="51">
        <f>SUM(G119:G125)</f>
        <v>0</v>
      </c>
      <c r="H126" s="53">
        <f>G126/'2021'!G126*100-100</f>
        <v>-100</v>
      </c>
      <c r="I126" s="51">
        <f>SUM(I119:I125)</f>
        <v>0</v>
      </c>
      <c r="J126" s="51">
        <f>SUM(J119:J125)</f>
        <v>0</v>
      </c>
      <c r="K126" s="53">
        <f>I126/'2021'!I126*100-100</f>
        <v>-100</v>
      </c>
      <c r="L126" s="53">
        <f>J126/'2021'!J126*100-100</f>
        <v>-100</v>
      </c>
      <c r="M126" s="51">
        <f>SUM(M119:M125)</f>
        <v>0</v>
      </c>
      <c r="N126" s="53">
        <f>M126/'2021'!M126*100-100</f>
        <v>-100</v>
      </c>
      <c r="O126" s="51">
        <f>SUM(O119:O125)</f>
        <v>0</v>
      </c>
      <c r="P126" s="51">
        <f>SUM(P119:P125)</f>
        <v>0</v>
      </c>
      <c r="Q126" s="53">
        <f>O126/'2021'!O126*100-100</f>
        <v>-100</v>
      </c>
      <c r="R126" s="53">
        <f>P126/'2021'!P126*100-100</f>
        <v>-100</v>
      </c>
      <c r="S126" s="51"/>
    </row>
    <row r="127" spans="1:19" s="78" customFormat="1" x14ac:dyDescent="0.2">
      <c r="A127" s="54"/>
      <c r="B127" s="55" t="s">
        <v>84</v>
      </c>
      <c r="C127" s="56"/>
      <c r="D127" s="56"/>
      <c r="E127" s="56"/>
      <c r="F127" s="56"/>
      <c r="G127" s="56">
        <f>G126+G115+G104+G93+G82+G71+G60+G49+G38+G27+G16</f>
        <v>3057225</v>
      </c>
      <c r="H127" s="59">
        <f>G127/'2021'!G127*100-100</f>
        <v>-40.564808557726629</v>
      </c>
      <c r="I127" s="56">
        <f>I126+I115+I104+I93+I82+I71+I60+I49+I38+I27+I16</f>
        <v>2639142</v>
      </c>
      <c r="J127" s="56">
        <f>J126+J115+J104+J93+J82+J71+J60+J49+J38+J27+J16</f>
        <v>418083</v>
      </c>
      <c r="K127" s="59">
        <f>I127/'2021'!I127*100-100</f>
        <v>-42.4343527365005</v>
      </c>
      <c r="L127" s="59">
        <f>J127/'2021'!J127*100-100</f>
        <v>-25.237921526131132</v>
      </c>
      <c r="M127" s="56">
        <f>M126+M115+M104+M93+M82+M71+M60+M49+M38+M27+M16</f>
        <v>8921676</v>
      </c>
      <c r="N127" s="59">
        <f>M127/'2021'!M127*100-100</f>
        <v>-45.889959032686932</v>
      </c>
      <c r="O127" s="56">
        <f>O126+O115+O104+O93+O82+O71+O60+O49+O38+O27+O16</f>
        <v>7838732</v>
      </c>
      <c r="P127" s="56">
        <f>P126+P115+P104+P93+P82+P71+P60+P49+P38+P27+P16</f>
        <v>1082944</v>
      </c>
      <c r="Q127" s="59">
        <f>O127/'2021'!O127*100-100</f>
        <v>-47.455601850666383</v>
      </c>
      <c r="R127" s="59">
        <f>P127/'2021'!P127*100-100</f>
        <v>-31.010415226654928</v>
      </c>
      <c r="S127" s="56"/>
    </row>
    <row r="128" spans="1:19" s="35" customFormat="1" x14ac:dyDescent="0.2">
      <c r="A128" s="31"/>
      <c r="B128" s="43"/>
      <c r="C128" s="33"/>
      <c r="D128" s="33"/>
      <c r="E128" s="33"/>
      <c r="F128" s="33"/>
      <c r="G128" s="33"/>
      <c r="H128" s="34"/>
      <c r="I128" s="33"/>
      <c r="J128" s="33"/>
      <c r="K128" s="34"/>
      <c r="L128" s="34"/>
      <c r="M128" s="33"/>
      <c r="N128" s="34"/>
      <c r="O128" s="33"/>
      <c r="P128" s="33"/>
      <c r="Q128" s="34"/>
      <c r="R128" s="34"/>
      <c r="S128" s="33"/>
    </row>
    <row r="129" spans="1:19" x14ac:dyDescent="0.2">
      <c r="A129" s="80" t="s">
        <v>41</v>
      </c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</row>
    <row r="130" spans="1:19" s="75" customFormat="1" x14ac:dyDescent="0.2">
      <c r="A130" s="73"/>
      <c r="B130" s="74"/>
      <c r="C130" s="72"/>
      <c r="D130" s="72"/>
      <c r="E130" s="72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</row>
    <row r="131" spans="1:19" s="75" customFormat="1" x14ac:dyDescent="0.2">
      <c r="A131" s="73"/>
      <c r="B131" s="74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</row>
    <row r="132" spans="1:19" s="75" customFormat="1" x14ac:dyDescent="0.2">
      <c r="A132" s="73"/>
      <c r="B132" s="74"/>
      <c r="C132" s="72"/>
      <c r="D132" s="72"/>
      <c r="E132" s="72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</row>
    <row r="133" spans="1:19" s="75" customFormat="1" x14ac:dyDescent="0.2">
      <c r="A133" s="73"/>
      <c r="B133" s="74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</row>
    <row r="134" spans="1:19" s="75" customFormat="1" x14ac:dyDescent="0.2">
      <c r="A134" s="73"/>
      <c r="B134" s="74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</row>
    <row r="135" spans="1:19" s="75" customFormat="1" x14ac:dyDescent="0.2">
      <c r="A135" s="73"/>
      <c r="B135" s="74"/>
      <c r="C135" s="72"/>
      <c r="D135" s="72"/>
      <c r="E135" s="72"/>
      <c r="F135" s="72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</row>
    <row r="136" spans="1:19" s="75" customFormat="1" x14ac:dyDescent="0.2">
      <c r="A136" s="73"/>
      <c r="B136" s="74"/>
      <c r="C136" s="72"/>
      <c r="D136" s="72"/>
      <c r="E136" s="72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</row>
    <row r="137" spans="1:19" s="46" customFormat="1" x14ac:dyDescent="0.2">
      <c r="A137" s="49"/>
      <c r="B137" s="50" t="s">
        <v>75</v>
      </c>
      <c r="C137" s="51"/>
      <c r="D137" s="51"/>
      <c r="E137" s="51"/>
      <c r="F137" s="51"/>
      <c r="G137" s="51">
        <f>SUM(G130:G136)</f>
        <v>0</v>
      </c>
      <c r="H137" s="53">
        <f>G137/'2021'!G137*100-100</f>
        <v>-100</v>
      </c>
      <c r="I137" s="51">
        <f>SUM(I130:I136)</f>
        <v>0</v>
      </c>
      <c r="J137" s="51">
        <f>SUM(J130:J136)</f>
        <v>0</v>
      </c>
      <c r="K137" s="53">
        <f>I137/'2021'!I137*100-100</f>
        <v>-100</v>
      </c>
      <c r="L137" s="53">
        <f>J137/'2021'!J137*100-100</f>
        <v>-100</v>
      </c>
      <c r="M137" s="51">
        <f>SUM(M130:M136)</f>
        <v>0</v>
      </c>
      <c r="N137" s="53">
        <f>M137/'2021'!M137*100-100</f>
        <v>-100</v>
      </c>
      <c r="O137" s="51">
        <f>SUM(O130:O136)</f>
        <v>0</v>
      </c>
      <c r="P137" s="51">
        <f>SUM(P130:P136)</f>
        <v>0</v>
      </c>
      <c r="Q137" s="53">
        <f>O137/'2021'!O137*100-100</f>
        <v>-100</v>
      </c>
      <c r="R137" s="53">
        <f>P137/'2021'!P137*100-100</f>
        <v>-100</v>
      </c>
      <c r="S137" s="51"/>
    </row>
    <row r="138" spans="1:19" s="78" customFormat="1" x14ac:dyDescent="0.2">
      <c r="A138" s="54"/>
      <c r="B138" s="55" t="s">
        <v>85</v>
      </c>
      <c r="C138" s="56"/>
      <c r="D138" s="56"/>
      <c r="E138" s="56"/>
      <c r="F138" s="56"/>
      <c r="G138" s="56">
        <f>G137+G126+G115+G104+G93+G82+G71+G60+G49+G38+G27+G16</f>
        <v>3057225</v>
      </c>
      <c r="H138" s="59">
        <f>G138/'2021'!G138*100-100</f>
        <v>-44.927328157807892</v>
      </c>
      <c r="I138" s="56">
        <f>I137+I126+I115+I104+I93+I82+I71+I60+I49+I38+I27+I16</f>
        <v>2639142</v>
      </c>
      <c r="J138" s="56">
        <f>J137+J126+J115+J104+J93+J82+J71+J60+J49+J38+J27+J16</f>
        <v>418083</v>
      </c>
      <c r="K138" s="59">
        <f>I138/'2021'!I138*100-100</f>
        <v>-46.499515196948835</v>
      </c>
      <c r="L138" s="59">
        <f>J138/'2021'!J138*100-100</f>
        <v>-32.384587393361102</v>
      </c>
      <c r="M138" s="56">
        <f>M137+M126+M115+M104+M93+M82+M71+M60+M49+M38+M27+M16</f>
        <v>8921676</v>
      </c>
      <c r="N138" s="59">
        <f>M138/'2021'!M138*100-100</f>
        <v>-49.955313217241368</v>
      </c>
      <c r="O138" s="56">
        <f>O137+O126+O115+O104+O93+O82+O71+O60+O49+O38+O27+O16</f>
        <v>7838732</v>
      </c>
      <c r="P138" s="56">
        <f>P137+P126+P115+P104+P93+P82+P71+P60+P49+P38+P27+P16</f>
        <v>1082944</v>
      </c>
      <c r="Q138" s="59">
        <f>O138/'2021'!O138*100-100</f>
        <v>-51.310142942754325</v>
      </c>
      <c r="R138" s="59">
        <f>P138/'2021'!P138*100-100</f>
        <v>-37.33351001992353</v>
      </c>
      <c r="S138" s="56"/>
    </row>
    <row r="139" spans="1:19" x14ac:dyDescent="0.2">
      <c r="A139" s="3" t="s">
        <v>42</v>
      </c>
    </row>
    <row r="140" spans="1:19" x14ac:dyDescent="0.2">
      <c r="A140" s="3" t="s">
        <v>43</v>
      </c>
    </row>
    <row r="141" spans="1:19" x14ac:dyDescent="0.2">
      <c r="A141" s="3" t="s">
        <v>44</v>
      </c>
    </row>
    <row r="142" spans="1:19" x14ac:dyDescent="0.2">
      <c r="A142" s="3" t="s">
        <v>45</v>
      </c>
    </row>
    <row r="143" spans="1:19" x14ac:dyDescent="0.2">
      <c r="A143" s="3" t="s">
        <v>46</v>
      </c>
    </row>
    <row r="144" spans="1:19" x14ac:dyDescent="0.2">
      <c r="A144" s="3" t="s">
        <v>47</v>
      </c>
    </row>
    <row r="145" spans="1:1" x14ac:dyDescent="0.2">
      <c r="A145" s="3" t="s">
        <v>48</v>
      </c>
    </row>
    <row r="147" spans="1:1" x14ac:dyDescent="0.2">
      <c r="A147" s="3" t="s">
        <v>49</v>
      </c>
    </row>
    <row r="148" spans="1:1" x14ac:dyDescent="0.2">
      <c r="A148" s="3" t="s">
        <v>50</v>
      </c>
    </row>
    <row r="150" spans="1:1" x14ac:dyDescent="0.2">
      <c r="A150" s="3" t="s">
        <v>51</v>
      </c>
    </row>
    <row r="151" spans="1:1" x14ac:dyDescent="0.2">
      <c r="A151" s="3" t="s">
        <v>52</v>
      </c>
    </row>
    <row r="152" spans="1:1" x14ac:dyDescent="0.2">
      <c r="A152" s="3" t="s">
        <v>53</v>
      </c>
    </row>
    <row r="153" spans="1:1" x14ac:dyDescent="0.2">
      <c r="A153" s="3" t="s">
        <v>54</v>
      </c>
    </row>
    <row r="154" spans="1:1" x14ac:dyDescent="0.2">
      <c r="A154" s="3" t="s">
        <v>55</v>
      </c>
    </row>
    <row r="155" spans="1:1" x14ac:dyDescent="0.2">
      <c r="A155" s="3" t="s">
        <v>56</v>
      </c>
    </row>
    <row r="156" spans="1:1" x14ac:dyDescent="0.2">
      <c r="A156" s="3" t="s">
        <v>57</v>
      </c>
    </row>
    <row r="157" spans="1:1" x14ac:dyDescent="0.2">
      <c r="A157" s="3" t="s">
        <v>58</v>
      </c>
    </row>
    <row r="158" spans="1:1" x14ac:dyDescent="0.2">
      <c r="A158" s="3" t="s">
        <v>59</v>
      </c>
    </row>
    <row r="159" spans="1:1" x14ac:dyDescent="0.2">
      <c r="A159" s="3" t="s">
        <v>60</v>
      </c>
    </row>
    <row r="160" spans="1:1" x14ac:dyDescent="0.2">
      <c r="A160" s="3" t="s">
        <v>61</v>
      </c>
    </row>
    <row r="161" spans="1:1" x14ac:dyDescent="0.2">
      <c r="A161" s="3" t="s">
        <v>62</v>
      </c>
    </row>
    <row r="162" spans="1:1" x14ac:dyDescent="0.2">
      <c r="A162" s="3" t="s">
        <v>63</v>
      </c>
    </row>
    <row r="163" spans="1:1" x14ac:dyDescent="0.2">
      <c r="A163" s="3" t="s">
        <v>64</v>
      </c>
    </row>
    <row r="164" spans="1:1" x14ac:dyDescent="0.2">
      <c r="A164" s="3" t="s">
        <v>65</v>
      </c>
    </row>
    <row r="165" spans="1:1" x14ac:dyDescent="0.2">
      <c r="A165" s="3" t="s">
        <v>66</v>
      </c>
    </row>
    <row r="166" spans="1:1" x14ac:dyDescent="0.2">
      <c r="A166" s="3" t="s">
        <v>67</v>
      </c>
    </row>
    <row r="167" spans="1:1" x14ac:dyDescent="0.2">
      <c r="A167" s="3" t="s">
        <v>68</v>
      </c>
    </row>
    <row r="168" spans="1:1" x14ac:dyDescent="0.2">
      <c r="A168" s="3" t="s">
        <v>69</v>
      </c>
    </row>
    <row r="169" spans="1:1" x14ac:dyDescent="0.2">
      <c r="A169" s="3" t="s">
        <v>70</v>
      </c>
    </row>
    <row r="170" spans="1:1" x14ac:dyDescent="0.2">
      <c r="A170" s="4" t="s">
        <v>90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70"/>
  <sheetViews>
    <sheetView zoomScale="70" zoomScaleNormal="70" workbookViewId="0">
      <pane xSplit="2" ySplit="6" topLeftCell="C16" activePane="bottomRight" state="frozen"/>
      <selection pane="topRight"/>
      <selection pane="bottomLeft"/>
      <selection pane="bottomRight" activeCell="H27" sqref="H27"/>
    </sheetView>
  </sheetViews>
  <sheetFormatPr baseColWidth="10" defaultColWidth="12.7109375" defaultRowHeight="12.75" x14ac:dyDescent="0.2"/>
  <cols>
    <col min="1" max="1" width="9.140625" style="65" customWidth="1"/>
    <col min="2" max="2" width="24.7109375" style="65" customWidth="1"/>
    <col min="3" max="3" width="9.140625" style="65" customWidth="1" collapsed="1"/>
    <col min="4" max="4" width="22.42578125" style="65" customWidth="1"/>
    <col min="5" max="5" width="14.7109375" style="65" customWidth="1" collapsed="1"/>
    <col min="6" max="6" width="9.140625" style="65" customWidth="1" collapsed="1"/>
    <col min="7" max="7" width="11.140625" style="65" bestFit="1" customWidth="1" collapsed="1"/>
    <col min="8" max="8" width="9.140625" style="60" customWidth="1" collapsed="1"/>
    <col min="9" max="9" width="10.7109375" style="65" bestFit="1" customWidth="1" collapsed="1"/>
    <col min="10" max="10" width="9.140625" style="65" customWidth="1" collapsed="1"/>
    <col min="11" max="12" width="9.140625" style="60" customWidth="1" collapsed="1"/>
    <col min="13" max="13" width="15.5703125" style="65" customWidth="1" collapsed="1"/>
    <col min="14" max="14" width="15.5703125" style="60" customWidth="1" collapsed="1"/>
    <col min="15" max="15" width="11.5703125" style="65" bestFit="1" customWidth="1" collapsed="1"/>
    <col min="16" max="16" width="9.140625" style="65" customWidth="1" collapsed="1"/>
    <col min="17" max="18" width="9.140625" style="60" customWidth="1" collapsed="1"/>
    <col min="19" max="19" width="17" style="65" customWidth="1" collapsed="1"/>
    <col min="20" max="20" width="12.7109375" style="65" collapsed="1"/>
    <col min="21" max="26" width="12.7109375" style="65"/>
    <col min="27" max="16384" width="12.7109375" style="65" collapsed="1"/>
  </cols>
  <sheetData>
    <row r="1" spans="1:19" ht="38.25" customHeight="1" x14ac:dyDescent="0.2">
      <c r="A1" s="88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19" ht="13.5" thickBot="1" x14ac:dyDescent="0.25">
      <c r="A2" s="89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19" s="42" customFormat="1" ht="25.5" customHeight="1" x14ac:dyDescent="0.2">
      <c r="A3" s="90" t="s">
        <v>2</v>
      </c>
      <c r="B3" s="83"/>
      <c r="C3" s="82" t="s">
        <v>3</v>
      </c>
      <c r="D3" s="82" t="s">
        <v>4</v>
      </c>
      <c r="E3" s="82" t="s">
        <v>5</v>
      </c>
      <c r="F3" s="82" t="s">
        <v>6</v>
      </c>
      <c r="G3" s="97" t="s">
        <v>7</v>
      </c>
      <c r="H3" s="98"/>
      <c r="I3" s="82" t="s">
        <v>7</v>
      </c>
      <c r="J3" s="83"/>
      <c r="K3" s="83"/>
      <c r="L3" s="83"/>
      <c r="M3" s="97" t="s">
        <v>8</v>
      </c>
      <c r="N3" s="98"/>
      <c r="O3" s="82" t="s">
        <v>8</v>
      </c>
      <c r="P3" s="83"/>
      <c r="Q3" s="83"/>
      <c r="R3" s="83"/>
      <c r="S3" s="84" t="s">
        <v>9</v>
      </c>
    </row>
    <row r="4" spans="1:19" s="42" customFormat="1" x14ac:dyDescent="0.2">
      <c r="A4" s="91"/>
      <c r="B4" s="87"/>
      <c r="C4" s="87"/>
      <c r="D4" s="87"/>
      <c r="E4" s="87"/>
      <c r="F4" s="87"/>
      <c r="G4" s="99"/>
      <c r="H4" s="100"/>
      <c r="I4" s="86" t="s">
        <v>10</v>
      </c>
      <c r="J4" s="87"/>
      <c r="K4" s="87"/>
      <c r="L4" s="87"/>
      <c r="M4" s="99"/>
      <c r="N4" s="100"/>
      <c r="O4" s="86" t="s">
        <v>10</v>
      </c>
      <c r="P4" s="87"/>
      <c r="Q4" s="87"/>
      <c r="R4" s="87"/>
      <c r="S4" s="85"/>
    </row>
    <row r="5" spans="1:19" s="42" customFormat="1" ht="25.5" customHeight="1" x14ac:dyDescent="0.2">
      <c r="A5" s="91"/>
      <c r="B5" s="87"/>
      <c r="C5" s="87"/>
      <c r="D5" s="87"/>
      <c r="E5" s="87"/>
      <c r="F5" s="87"/>
      <c r="G5" s="101"/>
      <c r="H5" s="102"/>
      <c r="I5" s="68" t="s">
        <v>11</v>
      </c>
      <c r="J5" s="68" t="s">
        <v>12</v>
      </c>
      <c r="K5" s="66" t="s">
        <v>11</v>
      </c>
      <c r="L5" s="66" t="s">
        <v>12</v>
      </c>
      <c r="M5" s="101"/>
      <c r="N5" s="102"/>
      <c r="O5" s="68" t="s">
        <v>11</v>
      </c>
      <c r="P5" s="68" t="s">
        <v>12</v>
      </c>
      <c r="Q5" s="66" t="s">
        <v>11</v>
      </c>
      <c r="R5" s="66" t="s">
        <v>12</v>
      </c>
      <c r="S5" s="85"/>
    </row>
    <row r="6" spans="1:19" s="42" customFormat="1" ht="38.25" customHeight="1" thickBot="1" x14ac:dyDescent="0.25">
      <c r="A6" s="92"/>
      <c r="B6" s="93"/>
      <c r="C6" s="19" t="s">
        <v>13</v>
      </c>
      <c r="D6" s="19" t="s">
        <v>13</v>
      </c>
      <c r="E6" s="19" t="s">
        <v>13</v>
      </c>
      <c r="F6" s="19" t="s">
        <v>13</v>
      </c>
      <c r="G6" s="19" t="s">
        <v>13</v>
      </c>
      <c r="H6" s="70" t="s">
        <v>86</v>
      </c>
      <c r="I6" s="19" t="s">
        <v>13</v>
      </c>
      <c r="J6" s="19" t="s">
        <v>13</v>
      </c>
      <c r="K6" s="70" t="s">
        <v>86</v>
      </c>
      <c r="L6" s="70" t="s">
        <v>86</v>
      </c>
      <c r="M6" s="19" t="s">
        <v>13</v>
      </c>
      <c r="N6" s="70" t="s">
        <v>86</v>
      </c>
      <c r="O6" s="19" t="s">
        <v>13</v>
      </c>
      <c r="P6" s="19" t="s">
        <v>13</v>
      </c>
      <c r="Q6" s="70" t="s">
        <v>86</v>
      </c>
      <c r="R6" s="70" t="s">
        <v>86</v>
      </c>
      <c r="S6" s="20" t="s">
        <v>13</v>
      </c>
    </row>
    <row r="7" spans="1:19" x14ac:dyDescent="0.2">
      <c r="A7" s="80">
        <v>2022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</row>
    <row r="8" spans="1:19" x14ac:dyDescent="0.2">
      <c r="A8" s="80" t="s">
        <v>16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</row>
    <row r="9" spans="1:19" s="75" customFormat="1" x14ac:dyDescent="0.2">
      <c r="A9" s="73" t="s">
        <v>17</v>
      </c>
      <c r="B9" s="74" t="s">
        <v>18</v>
      </c>
      <c r="C9" s="72">
        <f>'2022'!C9</f>
        <v>430</v>
      </c>
      <c r="D9" s="72">
        <f>'2022'!D9</f>
        <v>371</v>
      </c>
      <c r="E9" s="72">
        <f>'2022'!E9</f>
        <v>20884</v>
      </c>
      <c r="F9" s="72">
        <f>'2022'!F9</f>
        <v>18631</v>
      </c>
      <c r="G9" s="72">
        <f>'2022'!G9</f>
        <v>42597</v>
      </c>
      <c r="H9" s="79">
        <f>100*G9/'2019'!G9-100</f>
        <v>-38.346528491409877</v>
      </c>
      <c r="I9" s="72">
        <f>'2022'!I9</f>
        <v>33062</v>
      </c>
      <c r="J9" s="72">
        <f>'2022'!J9</f>
        <v>9535</v>
      </c>
      <c r="K9" s="79">
        <f>100*I9/'2019'!I9-100</f>
        <v>-37.702323302745377</v>
      </c>
      <c r="L9" s="79">
        <f>100*J9/'2019'!J9-100</f>
        <v>-40.480649188514356</v>
      </c>
      <c r="M9" s="72">
        <f>'2022'!M9</f>
        <v>114540</v>
      </c>
      <c r="N9" s="79">
        <f>100*M9/'2019'!M9-100</f>
        <v>-27.079884896483236</v>
      </c>
      <c r="O9" s="72">
        <f>'2022'!O9</f>
        <v>93248</v>
      </c>
      <c r="P9" s="72">
        <f>'2022'!P9</f>
        <v>21292</v>
      </c>
      <c r="Q9" s="79">
        <f>100*O9/'2019'!O9-100</f>
        <v>-23.337224789121464</v>
      </c>
      <c r="R9" s="79">
        <f>100*P9/'2019'!P9-100</f>
        <v>-39.924383499802495</v>
      </c>
      <c r="S9" s="72">
        <f>'2022'!S9</f>
        <v>2.7</v>
      </c>
    </row>
    <row r="10" spans="1:19" s="75" customFormat="1" x14ac:dyDescent="0.2">
      <c r="A10" s="73" t="s">
        <v>19</v>
      </c>
      <c r="B10" s="74" t="s">
        <v>20</v>
      </c>
      <c r="C10" s="72">
        <f>'2022'!C10</f>
        <v>537</v>
      </c>
      <c r="D10" s="72">
        <f>'2022'!D10</f>
        <v>492</v>
      </c>
      <c r="E10" s="72">
        <f>'2022'!E10</f>
        <v>29721</v>
      </c>
      <c r="F10" s="72">
        <f>'2022'!F10</f>
        <v>27744</v>
      </c>
      <c r="G10" s="72">
        <f>'2022'!G10</f>
        <v>75014</v>
      </c>
      <c r="H10" s="79">
        <f>100*G10/'2019'!G10-100</f>
        <v>-44.027757051186391</v>
      </c>
      <c r="I10" s="72">
        <f>'2022'!I10</f>
        <v>65146</v>
      </c>
      <c r="J10" s="72">
        <f>'2022'!J10</f>
        <v>9868</v>
      </c>
      <c r="K10" s="79">
        <f>100*I10/'2019'!I10-100</f>
        <v>-39.425553478944089</v>
      </c>
      <c r="L10" s="79">
        <f>100*J10/'2019'!J10-100</f>
        <v>-62.724285120689004</v>
      </c>
      <c r="M10" s="72">
        <f>'2022'!M10</f>
        <v>184959</v>
      </c>
      <c r="N10" s="79">
        <f>100*M10/'2019'!M10-100</f>
        <v>-32.054574108156359</v>
      </c>
      <c r="O10" s="72">
        <f>'2022'!O10</f>
        <v>162890</v>
      </c>
      <c r="P10" s="72">
        <f>'2022'!P10</f>
        <v>22069</v>
      </c>
      <c r="Q10" s="79">
        <f>100*O10/'2019'!O10-100</f>
        <v>-26.673689138576776</v>
      </c>
      <c r="R10" s="79">
        <f>100*P10/'2019'!P10-100</f>
        <v>-55.926347532602399</v>
      </c>
      <c r="S10" s="72">
        <f>'2022'!S10</f>
        <v>2.5</v>
      </c>
    </row>
    <row r="11" spans="1:19" s="75" customFormat="1" x14ac:dyDescent="0.2">
      <c r="A11" s="73" t="s">
        <v>21</v>
      </c>
      <c r="B11" s="74" t="s">
        <v>22</v>
      </c>
      <c r="C11" s="72">
        <f>'2022'!C11</f>
        <v>565</v>
      </c>
      <c r="D11" s="72">
        <f>'2022'!D11</f>
        <v>523</v>
      </c>
      <c r="E11" s="72">
        <f>'2022'!E11</f>
        <v>27283</v>
      </c>
      <c r="F11" s="72">
        <f>'2022'!F11</f>
        <v>24194</v>
      </c>
      <c r="G11" s="72">
        <f>'2022'!G11</f>
        <v>55583</v>
      </c>
      <c r="H11" s="79">
        <f>100*G11/'2019'!G11-100</f>
        <v>-44.290539524721119</v>
      </c>
      <c r="I11" s="72">
        <f>'2022'!I11</f>
        <v>48507</v>
      </c>
      <c r="J11" s="72">
        <f>'2022'!J11</f>
        <v>7076</v>
      </c>
      <c r="K11" s="79">
        <f>100*I11/'2019'!I11-100</f>
        <v>-45.933323673328353</v>
      </c>
      <c r="L11" s="79">
        <f>100*J11/'2019'!J11-100</f>
        <v>-29.634049323786797</v>
      </c>
      <c r="M11" s="72">
        <f>'2022'!M11</f>
        <v>144837</v>
      </c>
      <c r="N11" s="79">
        <f>100*M11/'2019'!M11-100</f>
        <v>-41.689681549176697</v>
      </c>
      <c r="O11" s="72">
        <f>'2022'!O11</f>
        <v>126809</v>
      </c>
      <c r="P11" s="72">
        <f>'2022'!P11</f>
        <v>18028</v>
      </c>
      <c r="Q11" s="79">
        <f>100*O11/'2019'!O11-100</f>
        <v>-43.498814806893726</v>
      </c>
      <c r="R11" s="79">
        <f>100*P11/'2019'!P11-100</f>
        <v>-24.739083242882188</v>
      </c>
      <c r="S11" s="72">
        <f>'2022'!S11</f>
        <v>2.6</v>
      </c>
    </row>
    <row r="12" spans="1:19" s="75" customFormat="1" x14ac:dyDescent="0.2">
      <c r="A12" s="73" t="s">
        <v>23</v>
      </c>
      <c r="B12" s="74" t="s">
        <v>24</v>
      </c>
      <c r="C12" s="72">
        <f>'2022'!C12</f>
        <v>691</v>
      </c>
      <c r="D12" s="72">
        <f>'2022'!D12</f>
        <v>634</v>
      </c>
      <c r="E12" s="72">
        <f>'2022'!E12</f>
        <v>38692</v>
      </c>
      <c r="F12" s="72">
        <f>'2022'!F12</f>
        <v>35976</v>
      </c>
      <c r="G12" s="72">
        <f>'2022'!G12</f>
        <v>67384</v>
      </c>
      <c r="H12" s="79">
        <f>100*G12/'2019'!G12-100</f>
        <v>-48.785845120199433</v>
      </c>
      <c r="I12" s="72">
        <f>'2022'!I12</f>
        <v>62525</v>
      </c>
      <c r="J12" s="72">
        <f>'2022'!J12</f>
        <v>4859</v>
      </c>
      <c r="K12" s="79">
        <f>100*I12/'2019'!I12-100</f>
        <v>-46.456402966413755</v>
      </c>
      <c r="L12" s="79">
        <f>100*J12/'2019'!J12-100</f>
        <v>-67.166700452733295</v>
      </c>
      <c r="M12" s="72">
        <f>'2022'!M12</f>
        <v>322033</v>
      </c>
      <c r="N12" s="79">
        <f>100*M12/'2019'!M12-100</f>
        <v>-26.883964026963881</v>
      </c>
      <c r="O12" s="72">
        <f>'2022'!O12</f>
        <v>305606</v>
      </c>
      <c r="P12" s="72">
        <f>'2022'!P12</f>
        <v>16427</v>
      </c>
      <c r="Q12" s="79">
        <f>100*O12/'2019'!O12-100</f>
        <v>-24.69475608824537</v>
      </c>
      <c r="R12" s="79">
        <f>100*P12/'2019'!P12-100</f>
        <v>-52.547807498988966</v>
      </c>
      <c r="S12" s="72">
        <f>'2022'!S12</f>
        <v>4.8</v>
      </c>
    </row>
    <row r="13" spans="1:19" s="75" customFormat="1" x14ac:dyDescent="0.2">
      <c r="A13" s="73" t="s">
        <v>25</v>
      </c>
      <c r="B13" s="74" t="s">
        <v>26</v>
      </c>
      <c r="C13" s="72">
        <f>'2022'!C13</f>
        <v>812</v>
      </c>
      <c r="D13" s="72">
        <f>'2022'!D13</f>
        <v>771</v>
      </c>
      <c r="E13" s="72">
        <f>'2022'!E13</f>
        <v>42810</v>
      </c>
      <c r="F13" s="72">
        <f>'2022'!F13</f>
        <v>40215</v>
      </c>
      <c r="G13" s="72">
        <f>'2022'!G13</f>
        <v>116853</v>
      </c>
      <c r="H13" s="79">
        <f>100*G13/'2019'!G13-100</f>
        <v>-29.978247973106591</v>
      </c>
      <c r="I13" s="72">
        <f>'2022'!I13</f>
        <v>93623</v>
      </c>
      <c r="J13" s="72">
        <f>'2022'!J13</f>
        <v>23230</v>
      </c>
      <c r="K13" s="79">
        <f>100*I13/'2019'!I13-100</f>
        <v>-24.895513288463547</v>
      </c>
      <c r="L13" s="79">
        <f>100*J13/'2019'!J13-100</f>
        <v>-44.983895414929897</v>
      </c>
      <c r="M13" s="72">
        <f>'2022'!M13</f>
        <v>397146</v>
      </c>
      <c r="N13" s="79">
        <f>100*M13/'2019'!M13-100</f>
        <v>-20.837577364282367</v>
      </c>
      <c r="O13" s="72">
        <f>'2022'!O13</f>
        <v>325611</v>
      </c>
      <c r="P13" s="72">
        <f>'2022'!P13</f>
        <v>71535</v>
      </c>
      <c r="Q13" s="79">
        <f>100*O13/'2019'!O13-100</f>
        <v>-13.685295981041094</v>
      </c>
      <c r="R13" s="79">
        <f>100*P13/'2019'!P13-100</f>
        <v>-42.518160195422986</v>
      </c>
      <c r="S13" s="72">
        <f>'2022'!S13</f>
        <v>3.4</v>
      </c>
    </row>
    <row r="14" spans="1:19" s="75" customFormat="1" x14ac:dyDescent="0.2">
      <c r="A14" s="73" t="s">
        <v>27</v>
      </c>
      <c r="B14" s="74" t="s">
        <v>28</v>
      </c>
      <c r="C14" s="72">
        <f>'2022'!C14</f>
        <v>101</v>
      </c>
      <c r="D14" s="72">
        <f>'2022'!D14</f>
        <v>97</v>
      </c>
      <c r="E14" s="72">
        <f>'2022'!E14</f>
        <v>4928</v>
      </c>
      <c r="F14" s="72">
        <f>'2022'!F14</f>
        <v>4773</v>
      </c>
      <c r="G14" s="72">
        <f>'2022'!G14</f>
        <v>8411</v>
      </c>
      <c r="H14" s="79">
        <f>100*G14/'2019'!G14-100</f>
        <v>-49.17517674783975</v>
      </c>
      <c r="I14" s="72">
        <f>'2022'!I14</f>
        <v>7228</v>
      </c>
      <c r="J14" s="72">
        <f>'2022'!J14</f>
        <v>1183</v>
      </c>
      <c r="K14" s="79">
        <f>100*I14/'2019'!I14-100</f>
        <v>-44.811788959303655</v>
      </c>
      <c r="L14" s="79">
        <f>100*J14/'2019'!J14-100</f>
        <v>-65.730011587485507</v>
      </c>
      <c r="M14" s="72">
        <f>'2022'!M14</f>
        <v>39510</v>
      </c>
      <c r="N14" s="79">
        <f>100*M14/'2019'!M14-100</f>
        <v>-29.243002202761517</v>
      </c>
      <c r="O14" s="72">
        <f>'2022'!O14</f>
        <v>36738</v>
      </c>
      <c r="P14" s="72">
        <f>'2022'!P14</f>
        <v>2772</v>
      </c>
      <c r="Q14" s="79">
        <f>100*O14/'2019'!O14-100</f>
        <v>-24.303051531947332</v>
      </c>
      <c r="R14" s="79">
        <f>100*P14/'2019'!P14-100</f>
        <v>-62.058581987407614</v>
      </c>
      <c r="S14" s="72">
        <f>'2022'!S14</f>
        <v>4.7</v>
      </c>
    </row>
    <row r="15" spans="1:19" s="75" customFormat="1" x14ac:dyDescent="0.2">
      <c r="A15" s="73" t="s">
        <v>29</v>
      </c>
      <c r="B15" s="74" t="s">
        <v>30</v>
      </c>
      <c r="C15" s="72">
        <f>'2022'!C15</f>
        <v>190</v>
      </c>
      <c r="D15" s="72">
        <f>'2022'!D15</f>
        <v>168</v>
      </c>
      <c r="E15" s="72">
        <f>'2022'!E15</f>
        <v>10996</v>
      </c>
      <c r="F15" s="72">
        <f>'2022'!F15</f>
        <v>9721</v>
      </c>
      <c r="G15" s="72">
        <f>'2022'!G15</f>
        <v>16923</v>
      </c>
      <c r="H15" s="79">
        <f>100*G15/'2019'!G15-100</f>
        <v>-59.373424558876486</v>
      </c>
      <c r="I15" s="72">
        <f>'2022'!I15</f>
        <v>15583</v>
      </c>
      <c r="J15" s="72">
        <f>'2022'!J15</f>
        <v>1340</v>
      </c>
      <c r="K15" s="79">
        <f>100*I15/'2019'!I15-100</f>
        <v>-56.248420697981302</v>
      </c>
      <c r="L15" s="79">
        <f>100*J15/'2019'!J15-100</f>
        <v>-77.807220934084143</v>
      </c>
      <c r="M15" s="72">
        <f>'2022'!M15</f>
        <v>64951</v>
      </c>
      <c r="N15" s="79">
        <f>100*M15/'2019'!M15-100</f>
        <v>-41.476095222648716</v>
      </c>
      <c r="O15" s="72">
        <f>'2022'!O15</f>
        <v>61026</v>
      </c>
      <c r="P15" s="72">
        <f>'2022'!P15</f>
        <v>3925</v>
      </c>
      <c r="Q15" s="79">
        <f>100*O15/'2019'!O15-100</f>
        <v>-37.440029523926682</v>
      </c>
      <c r="R15" s="79">
        <f>100*P15/'2019'!P15-100</f>
        <v>-70.783087687955941</v>
      </c>
      <c r="S15" s="72">
        <f>'2022'!S15</f>
        <v>3.8</v>
      </c>
    </row>
    <row r="16" spans="1:19" s="46" customFormat="1" x14ac:dyDescent="0.2">
      <c r="A16" s="49"/>
      <c r="B16" s="50" t="s">
        <v>75</v>
      </c>
      <c r="C16" s="51"/>
      <c r="D16" s="51"/>
      <c r="E16" s="51"/>
      <c r="F16" s="51"/>
      <c r="G16" s="51">
        <f>SUM(G9:G15)</f>
        <v>382765</v>
      </c>
      <c r="H16" s="71">
        <f>G16/'2019'!G16*100-100</f>
        <v>-41.965030278587264</v>
      </c>
      <c r="I16" s="51">
        <f>SUM(I9:I15)</f>
        <v>325674</v>
      </c>
      <c r="J16" s="51">
        <f>SUM(J9:J15)</f>
        <v>57091</v>
      </c>
      <c r="K16" s="71">
        <f>I16/'2019'!I16*100-100</f>
        <v>-39.74356127886324</v>
      </c>
      <c r="L16" s="71">
        <f>J16/'2019'!J16*100-100</f>
        <v>-52.049352438225462</v>
      </c>
      <c r="M16" s="51">
        <f>SUM(M9:M15)</f>
        <v>1267976</v>
      </c>
      <c r="N16" s="71">
        <f>M16/'2019'!M16*100-100</f>
        <v>-29.029737550584059</v>
      </c>
      <c r="O16" s="51">
        <f>SUM(O9:O15)</f>
        <v>1111928</v>
      </c>
      <c r="P16" s="51">
        <f>SUM(P9:P15)</f>
        <v>156048</v>
      </c>
      <c r="Q16" s="71">
        <f>O16/'2019'!O16*100-100</f>
        <v>-25.740522454594938</v>
      </c>
      <c r="R16" s="71">
        <f>P16/'2019'!P16*100-100</f>
        <v>-46.055483536427275</v>
      </c>
      <c r="S16" s="51"/>
    </row>
    <row r="17" spans="1:19" s="40" customFormat="1" x14ac:dyDescent="0.2">
      <c r="A17" s="36"/>
      <c r="B17" s="37"/>
      <c r="C17" s="38"/>
      <c r="D17" s="38"/>
      <c r="E17" s="38"/>
      <c r="F17" s="38"/>
      <c r="G17" s="38"/>
      <c r="H17" s="39"/>
      <c r="I17" s="38"/>
      <c r="J17" s="38"/>
      <c r="K17" s="39"/>
      <c r="L17" s="39"/>
      <c r="M17" s="38"/>
      <c r="N17" s="39"/>
      <c r="O17" s="38"/>
      <c r="P17" s="38"/>
      <c r="Q17" s="39"/>
      <c r="R17" s="39"/>
      <c r="S17" s="38"/>
    </row>
    <row r="18" spans="1:19" s="40" customFormat="1" x14ac:dyDescent="0.2">
      <c r="A18" s="36"/>
      <c r="B18" s="37"/>
      <c r="C18" s="38"/>
      <c r="D18" s="38"/>
      <c r="E18" s="38"/>
      <c r="F18" s="38"/>
      <c r="G18" s="38"/>
      <c r="H18" s="39"/>
      <c r="I18" s="38"/>
      <c r="J18" s="38"/>
      <c r="K18" s="39"/>
      <c r="L18" s="39"/>
      <c r="M18" s="38"/>
      <c r="N18" s="39"/>
      <c r="O18" s="38"/>
      <c r="P18" s="38"/>
      <c r="Q18" s="39"/>
      <c r="R18" s="39"/>
      <c r="S18" s="38"/>
    </row>
    <row r="19" spans="1:19" x14ac:dyDescent="0.2">
      <c r="A19" s="80" t="s">
        <v>31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</row>
    <row r="20" spans="1:19" s="75" customFormat="1" x14ac:dyDescent="0.2">
      <c r="A20" s="73" t="s">
        <v>17</v>
      </c>
      <c r="B20" s="74" t="s">
        <v>18</v>
      </c>
      <c r="C20" s="72">
        <f>'2022'!C20</f>
        <v>429</v>
      </c>
      <c r="D20" s="72">
        <f>'2022'!D20</f>
        <v>370</v>
      </c>
      <c r="E20" s="72">
        <f>'2022'!E20</f>
        <v>20827</v>
      </c>
      <c r="F20" s="72">
        <f>'2022'!F20</f>
        <v>18768</v>
      </c>
      <c r="G20" s="72">
        <f>'2022'!G20</f>
        <v>46159</v>
      </c>
      <c r="H20" s="79">
        <f>100*G20/'2019'!G20-100</f>
        <v>-34.250185174633927</v>
      </c>
      <c r="I20" s="72">
        <f>'2022'!I20</f>
        <v>36602</v>
      </c>
      <c r="J20" s="72">
        <f>'2022'!J20</f>
        <v>9557</v>
      </c>
      <c r="K20" s="79">
        <f>100*I20/'2019'!I20-100</f>
        <v>-30.60574462034316</v>
      </c>
      <c r="L20" s="79">
        <f>100*J20/'2019'!J20-100</f>
        <v>-45.260324188097826</v>
      </c>
      <c r="M20" s="72">
        <f>'2022'!M20</f>
        <v>114928</v>
      </c>
      <c r="N20" s="79">
        <f>100*M20/'2019'!M20-100</f>
        <v>-25.868686021685704</v>
      </c>
      <c r="O20" s="72">
        <f>'2022'!O20</f>
        <v>93594</v>
      </c>
      <c r="P20" s="72">
        <f>'2022'!P20</f>
        <v>21334</v>
      </c>
      <c r="Q20" s="79">
        <f>100*O20/'2019'!O20-100</f>
        <v>-21.174706912814983</v>
      </c>
      <c r="R20" s="79">
        <f>100*P20/'2019'!P20-100</f>
        <v>-41.223792599939387</v>
      </c>
      <c r="S20" s="72">
        <f>'2022'!S20</f>
        <v>2.5</v>
      </c>
    </row>
    <row r="21" spans="1:19" s="75" customFormat="1" x14ac:dyDescent="0.2">
      <c r="A21" s="73" t="s">
        <v>19</v>
      </c>
      <c r="B21" s="74" t="s">
        <v>20</v>
      </c>
      <c r="C21" s="72">
        <f>'2022'!C21</f>
        <v>537</v>
      </c>
      <c r="D21" s="72">
        <f>'2022'!D21</f>
        <v>497</v>
      </c>
      <c r="E21" s="72">
        <f>'2022'!E21</f>
        <v>29757</v>
      </c>
      <c r="F21" s="72">
        <f>'2022'!F21</f>
        <v>28008</v>
      </c>
      <c r="G21" s="72">
        <f>'2022'!G21</f>
        <v>81498</v>
      </c>
      <c r="H21" s="79">
        <f>100*G21/'2019'!G21-100</f>
        <v>-41.255081740333878</v>
      </c>
      <c r="I21" s="72">
        <f>'2022'!I21</f>
        <v>70443</v>
      </c>
      <c r="J21" s="72">
        <f>'2022'!J21</f>
        <v>11055</v>
      </c>
      <c r="K21" s="79">
        <f>100*I21/'2019'!I21-100</f>
        <v>-37.877117635127391</v>
      </c>
      <c r="L21" s="79">
        <f>100*J21/'2019'!J21-100</f>
        <v>-56.37160108923004</v>
      </c>
      <c r="M21" s="72">
        <f>'2022'!M21</f>
        <v>197506</v>
      </c>
      <c r="N21" s="79">
        <f>100*M21/'2019'!M21-100</f>
        <v>-27.725489622061531</v>
      </c>
      <c r="O21" s="72">
        <f>'2022'!O21</f>
        <v>172740</v>
      </c>
      <c r="P21" s="72">
        <f>'2022'!P21</f>
        <v>24766</v>
      </c>
      <c r="Q21" s="79">
        <f>100*O21/'2019'!O21-100</f>
        <v>-24.036605262116367</v>
      </c>
      <c r="R21" s="79">
        <f>100*P21/'2019'!P21-100</f>
        <v>-46.011815229001812</v>
      </c>
      <c r="S21" s="72">
        <f>'2022'!S21</f>
        <v>2.4</v>
      </c>
    </row>
    <row r="22" spans="1:19" s="75" customFormat="1" x14ac:dyDescent="0.2">
      <c r="A22" s="73" t="s">
        <v>21</v>
      </c>
      <c r="B22" s="74" t="s">
        <v>22</v>
      </c>
      <c r="C22" s="72">
        <f>'2022'!C22</f>
        <v>561</v>
      </c>
      <c r="D22" s="72">
        <f>'2022'!D22</f>
        <v>523</v>
      </c>
      <c r="E22" s="72">
        <f>'2022'!E22</f>
        <v>27323</v>
      </c>
      <c r="F22" s="72">
        <f>'2022'!F22</f>
        <v>26021</v>
      </c>
      <c r="G22" s="72">
        <f>'2022'!G22</f>
        <v>63578</v>
      </c>
      <c r="H22" s="79">
        <f>100*G22/'2019'!G22-100</f>
        <v>-41.885357537865282</v>
      </c>
      <c r="I22" s="72">
        <f>'2022'!I22</f>
        <v>56676</v>
      </c>
      <c r="J22" s="72">
        <f>'2022'!J22</f>
        <v>6902</v>
      </c>
      <c r="K22" s="79">
        <f>100*I22/'2019'!I22-100</f>
        <v>-42.573434792741125</v>
      </c>
      <c r="L22" s="79">
        <f>100*J22/'2019'!J22-100</f>
        <v>-35.543518864400454</v>
      </c>
      <c r="M22" s="72">
        <f>'2022'!M22</f>
        <v>159241</v>
      </c>
      <c r="N22" s="79">
        <f>100*M22/'2019'!M22-100</f>
        <v>-36.67846349610307</v>
      </c>
      <c r="O22" s="72">
        <f>'2022'!O22</f>
        <v>139770</v>
      </c>
      <c r="P22" s="72">
        <f>'2022'!P22</f>
        <v>19471</v>
      </c>
      <c r="Q22" s="79">
        <f>100*O22/'2019'!O22-100</f>
        <v>-38.514530049885188</v>
      </c>
      <c r="R22" s="79">
        <f>100*P22/'2019'!P22-100</f>
        <v>-19.401440516599052</v>
      </c>
      <c r="S22" s="72">
        <f>'2022'!S22</f>
        <v>2.5</v>
      </c>
    </row>
    <row r="23" spans="1:19" s="75" customFormat="1" x14ac:dyDescent="0.2">
      <c r="A23" s="73" t="s">
        <v>23</v>
      </c>
      <c r="B23" s="74" t="s">
        <v>24</v>
      </c>
      <c r="C23" s="72">
        <f>'2022'!C23</f>
        <v>692</v>
      </c>
      <c r="D23" s="72">
        <f>'2022'!D23</f>
        <v>636</v>
      </c>
      <c r="E23" s="72">
        <f>'2022'!E23</f>
        <v>38740</v>
      </c>
      <c r="F23" s="72">
        <f>'2022'!F23</f>
        <v>35619</v>
      </c>
      <c r="G23" s="72">
        <f>'2022'!G23</f>
        <v>74402</v>
      </c>
      <c r="H23" s="79">
        <f>100*G23/'2019'!G23-100</f>
        <v>-47.13213768012961</v>
      </c>
      <c r="I23" s="72">
        <f>'2022'!I23</f>
        <v>68752</v>
      </c>
      <c r="J23" s="72">
        <f>'2022'!J23</f>
        <v>5650</v>
      </c>
      <c r="K23" s="79">
        <f>100*I23/'2019'!I23-100</f>
        <v>-44.720232208473035</v>
      </c>
      <c r="L23" s="79">
        <f>100*J23/'2019'!J23-100</f>
        <v>-65.466658517205559</v>
      </c>
      <c r="M23" s="72">
        <f>'2022'!M23</f>
        <v>340799</v>
      </c>
      <c r="N23" s="79">
        <f>100*M23/'2019'!M23-100</f>
        <v>-27.781674546144217</v>
      </c>
      <c r="O23" s="72">
        <f>'2022'!O23</f>
        <v>321788</v>
      </c>
      <c r="P23" s="72">
        <f>'2022'!P23</f>
        <v>19011</v>
      </c>
      <c r="Q23" s="79">
        <f>100*O23/'2019'!O23-100</f>
        <v>-25.348737400099751</v>
      </c>
      <c r="R23" s="79">
        <f>100*P23/'2019'!P23-100</f>
        <v>-53.456886843264947</v>
      </c>
      <c r="S23" s="72">
        <f>'2022'!S23</f>
        <v>4.5999999999999996</v>
      </c>
    </row>
    <row r="24" spans="1:19" s="75" customFormat="1" x14ac:dyDescent="0.2">
      <c r="A24" s="73" t="s">
        <v>25</v>
      </c>
      <c r="B24" s="74" t="s">
        <v>26</v>
      </c>
      <c r="C24" s="72">
        <f>'2022'!C24</f>
        <v>814</v>
      </c>
      <c r="D24" s="72">
        <f>'2022'!D24</f>
        <v>769</v>
      </c>
      <c r="E24" s="72">
        <f>'2022'!E24</f>
        <v>42983</v>
      </c>
      <c r="F24" s="72">
        <f>'2022'!F24</f>
        <v>40181</v>
      </c>
      <c r="G24" s="72">
        <f>'2022'!G24</f>
        <v>121388</v>
      </c>
      <c r="H24" s="79">
        <f>100*G24/'2019'!G24-100</f>
        <v>-32.444751150611893</v>
      </c>
      <c r="I24" s="72">
        <f>'2022'!I24</f>
        <v>91413</v>
      </c>
      <c r="J24" s="72">
        <f>'2022'!J24</f>
        <v>29975</v>
      </c>
      <c r="K24" s="79">
        <f>100*I24/'2019'!I24-100</f>
        <v>-23.661553107802277</v>
      </c>
      <c r="L24" s="79">
        <f>100*J24/'2019'!J24-100</f>
        <v>-49.991658324991661</v>
      </c>
      <c r="M24" s="72">
        <f>'2022'!M24</f>
        <v>396006</v>
      </c>
      <c r="N24" s="79">
        <f>100*M24/'2019'!M24-100</f>
        <v>-28.022596200159583</v>
      </c>
      <c r="O24" s="72">
        <f>'2022'!O24</f>
        <v>303100</v>
      </c>
      <c r="P24" s="72">
        <f>'2022'!P24</f>
        <v>92906</v>
      </c>
      <c r="Q24" s="79">
        <f>100*O24/'2019'!O24-100</f>
        <v>-13.738391965233532</v>
      </c>
      <c r="R24" s="79">
        <f>100*P24/'2019'!P24-100</f>
        <v>-53.268480141644197</v>
      </c>
      <c r="S24" s="72">
        <f>'2022'!S24</f>
        <v>3.3</v>
      </c>
    </row>
    <row r="25" spans="1:19" s="75" customFormat="1" x14ac:dyDescent="0.2">
      <c r="A25" s="73" t="s">
        <v>27</v>
      </c>
      <c r="B25" s="74" t="s">
        <v>28</v>
      </c>
      <c r="C25" s="72">
        <f>'2022'!C25</f>
        <v>100</v>
      </c>
      <c r="D25" s="72">
        <f>'2022'!D25</f>
        <v>96</v>
      </c>
      <c r="E25" s="72">
        <f>'2022'!E25</f>
        <v>4918</v>
      </c>
      <c r="F25" s="72">
        <f>'2022'!F25</f>
        <v>4604</v>
      </c>
      <c r="G25" s="72">
        <f>'2022'!G25</f>
        <v>9645</v>
      </c>
      <c r="H25" s="79">
        <f>100*G25/'2019'!G25-100</f>
        <v>-47.078189300411523</v>
      </c>
      <c r="I25" s="72">
        <f>'2022'!I25</f>
        <v>8281</v>
      </c>
      <c r="J25" s="72">
        <f>'2022'!J25</f>
        <v>1364</v>
      </c>
      <c r="K25" s="79">
        <f>100*I25/'2019'!I25-100</f>
        <v>-42.312783002438174</v>
      </c>
      <c r="L25" s="79">
        <f>100*J25/'2019'!J25-100</f>
        <v>-64.754521963824288</v>
      </c>
      <c r="M25" s="72">
        <f>'2022'!M25</f>
        <v>39382</v>
      </c>
      <c r="N25" s="79">
        <f>100*M25/'2019'!M25-100</f>
        <v>-33.543705703678711</v>
      </c>
      <c r="O25" s="72">
        <f>'2022'!O25</f>
        <v>36507</v>
      </c>
      <c r="P25" s="72">
        <f>'2022'!P25</f>
        <v>2875</v>
      </c>
      <c r="Q25" s="79">
        <f>100*O25/'2019'!O25-100</f>
        <v>-28.476548724579757</v>
      </c>
      <c r="R25" s="79">
        <f>100*P25/'2019'!P25-100</f>
        <v>-65.015818934047218</v>
      </c>
      <c r="S25" s="72">
        <f>'2022'!S25</f>
        <v>4.0999999999999996</v>
      </c>
    </row>
    <row r="26" spans="1:19" s="75" customFormat="1" x14ac:dyDescent="0.2">
      <c r="A26" s="73" t="s">
        <v>29</v>
      </c>
      <c r="B26" s="74" t="s">
        <v>30</v>
      </c>
      <c r="C26" s="72">
        <f>'2022'!C26</f>
        <v>189</v>
      </c>
      <c r="D26" s="72">
        <f>'2022'!D26</f>
        <v>166</v>
      </c>
      <c r="E26" s="72">
        <f>'2022'!E26</f>
        <v>10951</v>
      </c>
      <c r="F26" s="72">
        <f>'2022'!F26</f>
        <v>9647</v>
      </c>
      <c r="G26" s="72">
        <f>'2022'!G26</f>
        <v>18949</v>
      </c>
      <c r="H26" s="79">
        <f>100*G26/'2019'!G26-100</f>
        <v>-53.415935295129927</v>
      </c>
      <c r="I26" s="72">
        <f>'2022'!I26</f>
        <v>17495</v>
      </c>
      <c r="J26" s="72">
        <f>'2022'!J26</f>
        <v>1454</v>
      </c>
      <c r="K26" s="79">
        <f>100*I26/'2019'!I26-100</f>
        <v>-51.977711289835582</v>
      </c>
      <c r="L26" s="79">
        <f>100*J26/'2019'!J26-100</f>
        <v>-65.756005652378718</v>
      </c>
      <c r="M26" s="72">
        <f>'2022'!M26</f>
        <v>67003</v>
      </c>
      <c r="N26" s="79">
        <f>100*M26/'2019'!M26-100</f>
        <v>-36.04814309303147</v>
      </c>
      <c r="O26" s="72">
        <f>'2022'!O26</f>
        <v>62711</v>
      </c>
      <c r="P26" s="72">
        <f>'2022'!P26</f>
        <v>4292</v>
      </c>
      <c r="Q26" s="79">
        <f>100*O26/'2019'!O26-100</f>
        <v>-33.752720204517118</v>
      </c>
      <c r="R26" s="79">
        <f>100*P26/'2019'!P26-100</f>
        <v>-57.542783658126424</v>
      </c>
      <c r="S26" s="72">
        <f>'2022'!S26</f>
        <v>3.5</v>
      </c>
    </row>
    <row r="27" spans="1:19" s="46" customFormat="1" x14ac:dyDescent="0.2">
      <c r="A27" s="49"/>
      <c r="B27" s="50" t="s">
        <v>75</v>
      </c>
      <c r="C27" s="51"/>
      <c r="D27" s="51"/>
      <c r="E27" s="51"/>
      <c r="F27" s="51"/>
      <c r="G27" s="51">
        <f>SUM(G20:G26)</f>
        <v>415619</v>
      </c>
      <c r="H27" s="71">
        <f>G27/'2019'!G27*100-100</f>
        <v>-40.426541371273608</v>
      </c>
      <c r="I27" s="51">
        <f>SUM(I20:I26)</f>
        <v>349662</v>
      </c>
      <c r="J27" s="51">
        <f>SUM(J20:J26)</f>
        <v>65957</v>
      </c>
      <c r="K27" s="71">
        <f>I27/'2019'!I27*100-100</f>
        <v>-37.530795823023396</v>
      </c>
      <c r="L27" s="71">
        <f>J27/'2019'!J27*100-100</f>
        <v>-52.178389391182037</v>
      </c>
      <c r="M27" s="51">
        <f>SUM(M20:M26)</f>
        <v>1314865</v>
      </c>
      <c r="N27" s="71">
        <f>M27/'2019'!M27*100-100</f>
        <v>-29.531785767496402</v>
      </c>
      <c r="O27" s="51">
        <f>SUM(O20:O26)</f>
        <v>1130210</v>
      </c>
      <c r="P27" s="51">
        <f>SUM(P20:P26)</f>
        <v>184655</v>
      </c>
      <c r="Q27" s="71">
        <f>O27/'2019'!O27*100-100</f>
        <v>-24.732400144113996</v>
      </c>
      <c r="R27" s="71">
        <f>P27/'2019'!P27*100-100</f>
        <v>-49.313632109006363</v>
      </c>
      <c r="S27" s="51"/>
    </row>
    <row r="28" spans="1:19" s="67" customFormat="1" x14ac:dyDescent="0.2">
      <c r="A28" s="54"/>
      <c r="B28" s="55" t="s">
        <v>74</v>
      </c>
      <c r="C28" s="56"/>
      <c r="D28" s="56"/>
      <c r="E28" s="56"/>
      <c r="F28" s="56"/>
      <c r="G28" s="56">
        <f>G27+G16</f>
        <v>798384</v>
      </c>
      <c r="H28" s="71">
        <f>G28/'2019'!G28*100-100</f>
        <v>-41.174182139699376</v>
      </c>
      <c r="I28" s="56">
        <f>I27+I16</f>
        <v>675336</v>
      </c>
      <c r="J28" s="56">
        <f>J27+J16</f>
        <v>123048</v>
      </c>
      <c r="K28" s="71">
        <f>I28/'2019'!I28*100-100</f>
        <v>-38.61781560876738</v>
      </c>
      <c r="L28" s="71">
        <f>J28/'2019'!J28*100-100</f>
        <v>-52.118606144327487</v>
      </c>
      <c r="M28" s="56">
        <f>M27+M16</f>
        <v>2582841</v>
      </c>
      <c r="N28" s="71">
        <f>M28/'2019'!M28*100-100</f>
        <v>-29.286209441789353</v>
      </c>
      <c r="O28" s="56">
        <f>O27+O16</f>
        <v>2242138</v>
      </c>
      <c r="P28" s="56">
        <f>P27+P16</f>
        <v>340703</v>
      </c>
      <c r="Q28" s="71">
        <f>O28/'2019'!O28*100-100</f>
        <v>-25.235749650543653</v>
      </c>
      <c r="R28" s="71">
        <f>P28/'2019'!P28*100-100</f>
        <v>-47.871581923670107</v>
      </c>
      <c r="S28" s="56"/>
    </row>
    <row r="29" spans="1:19" s="40" customFormat="1" x14ac:dyDescent="0.2">
      <c r="A29" s="36"/>
      <c r="B29" s="37"/>
      <c r="C29" s="38"/>
      <c r="D29" s="38"/>
      <c r="E29" s="38"/>
      <c r="F29" s="38"/>
      <c r="G29" s="38"/>
      <c r="H29" s="39"/>
      <c r="I29" s="38"/>
      <c r="J29" s="38"/>
      <c r="K29" s="39"/>
      <c r="L29" s="39"/>
      <c r="M29" s="38"/>
      <c r="N29" s="39"/>
      <c r="O29" s="38"/>
      <c r="P29" s="38"/>
      <c r="Q29" s="39"/>
      <c r="R29" s="39"/>
      <c r="S29" s="38"/>
    </row>
    <row r="30" spans="1:19" x14ac:dyDescent="0.2">
      <c r="A30" s="80" t="s">
        <v>32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</row>
    <row r="31" spans="1:19" s="75" customFormat="1" x14ac:dyDescent="0.2">
      <c r="A31" s="73" t="s">
        <v>17</v>
      </c>
      <c r="B31" s="74" t="s">
        <v>18</v>
      </c>
      <c r="C31" s="72">
        <f>'2022'!C31</f>
        <v>429</v>
      </c>
      <c r="D31" s="72">
        <f>'2022'!D31</f>
        <v>375</v>
      </c>
      <c r="E31" s="72">
        <f>'2022'!E31</f>
        <v>20931</v>
      </c>
      <c r="F31" s="72">
        <f>'2022'!F31</f>
        <v>18831</v>
      </c>
      <c r="G31" s="72">
        <f>'2022'!G31</f>
        <v>72327</v>
      </c>
      <c r="H31" s="79">
        <f>100*G31/'2019'!G31-100</f>
        <v>-22.506508951817679</v>
      </c>
      <c r="I31" s="72">
        <f>'2022'!I31</f>
        <v>58074</v>
      </c>
      <c r="J31" s="72">
        <f>'2022'!J31</f>
        <v>14253</v>
      </c>
      <c r="K31" s="79">
        <f>100*I31/'2019'!I31-100</f>
        <v>-19.861454179143607</v>
      </c>
      <c r="L31" s="79">
        <f>100*J31/'2019'!J31-100</f>
        <v>-31.692705837247203</v>
      </c>
      <c r="M31" s="72">
        <f>'2022'!M31</f>
        <v>181796</v>
      </c>
      <c r="N31" s="79">
        <f>100*M31/'2019'!M31-100</f>
        <v>-10.291534255768511</v>
      </c>
      <c r="O31" s="72">
        <f>'2022'!O31</f>
        <v>150750</v>
      </c>
      <c r="P31" s="72">
        <f>'2022'!P31</f>
        <v>31046</v>
      </c>
      <c r="Q31" s="79">
        <f>100*O31/'2019'!O31-100</f>
        <v>-6.0255834829443415</v>
      </c>
      <c r="R31" s="79">
        <f>100*P31/'2019'!P31-100</f>
        <v>-26.493986172933049</v>
      </c>
      <c r="S31" s="72">
        <f>'2022'!S31</f>
        <v>2.5</v>
      </c>
    </row>
    <row r="32" spans="1:19" s="75" customFormat="1" x14ac:dyDescent="0.2">
      <c r="A32" s="73" t="s">
        <v>19</v>
      </c>
      <c r="B32" s="74" t="s">
        <v>20</v>
      </c>
      <c r="C32" s="72">
        <f>'2022'!C32</f>
        <v>538</v>
      </c>
      <c r="D32" s="72">
        <f>'2022'!D32</f>
        <v>505</v>
      </c>
      <c r="E32" s="72">
        <f>'2022'!E32</f>
        <v>29688</v>
      </c>
      <c r="F32" s="72">
        <f>'2022'!F32</f>
        <v>28329</v>
      </c>
      <c r="G32" s="72">
        <f>'2022'!G32</f>
        <v>127175</v>
      </c>
      <c r="H32" s="79">
        <f>100*G32/'2019'!G32-100</f>
        <v>-27.643631729270268</v>
      </c>
      <c r="I32" s="72">
        <f>'2022'!I32</f>
        <v>111259</v>
      </c>
      <c r="J32" s="72">
        <f>'2022'!J32</f>
        <v>15916</v>
      </c>
      <c r="K32" s="79">
        <f>100*I32/'2019'!I32-100</f>
        <v>-21.912001066823876</v>
      </c>
      <c r="L32" s="79">
        <f>100*J32/'2019'!J32-100</f>
        <v>-52.179791485142566</v>
      </c>
      <c r="M32" s="72">
        <f>'2022'!M32</f>
        <v>290938</v>
      </c>
      <c r="N32" s="79">
        <f>100*M32/'2019'!M32-100</f>
        <v>-17.023503609248579</v>
      </c>
      <c r="O32" s="72">
        <f>'2022'!O32</f>
        <v>254565</v>
      </c>
      <c r="P32" s="72">
        <f>'2022'!P32</f>
        <v>36373</v>
      </c>
      <c r="Q32" s="79">
        <f>100*O32/'2019'!O32-100</f>
        <v>-10.993437223564456</v>
      </c>
      <c r="R32" s="79">
        <f>100*P32/'2019'!P32-100</f>
        <v>-43.712472918601051</v>
      </c>
      <c r="S32" s="72">
        <f>'2022'!S32</f>
        <v>2.2999999999999998</v>
      </c>
    </row>
    <row r="33" spans="1:19" s="75" customFormat="1" x14ac:dyDescent="0.2">
      <c r="A33" s="73" t="s">
        <v>21</v>
      </c>
      <c r="B33" s="74" t="s">
        <v>22</v>
      </c>
      <c r="C33" s="72">
        <f>'2022'!C33</f>
        <v>561</v>
      </c>
      <c r="D33" s="72">
        <f>'2022'!D33</f>
        <v>530</v>
      </c>
      <c r="E33" s="72">
        <f>'2022'!E33</f>
        <v>27365</v>
      </c>
      <c r="F33" s="72">
        <f>'2022'!F33</f>
        <v>26210</v>
      </c>
      <c r="G33" s="72">
        <f>'2022'!G33</f>
        <v>98857</v>
      </c>
      <c r="H33" s="79">
        <f>100*G33/'2019'!G33-100</f>
        <v>-24.561403508771932</v>
      </c>
      <c r="I33" s="72">
        <f>'2022'!I33</f>
        <v>89130</v>
      </c>
      <c r="J33" s="72">
        <f>'2022'!J33</f>
        <v>9727</v>
      </c>
      <c r="K33" s="79">
        <f>100*I33/'2019'!I33-100</f>
        <v>-24.222071076347561</v>
      </c>
      <c r="L33" s="79">
        <f>100*J33/'2019'!J33-100</f>
        <v>-27.534828279818228</v>
      </c>
      <c r="M33" s="72">
        <f>'2022'!M33</f>
        <v>233901</v>
      </c>
      <c r="N33" s="79">
        <f>100*M33/'2019'!M33-100</f>
        <v>-20.707493601369563</v>
      </c>
      <c r="O33" s="72">
        <f>'2022'!O33</f>
        <v>208382</v>
      </c>
      <c r="P33" s="72">
        <f>'2022'!P33</f>
        <v>25519</v>
      </c>
      <c r="Q33" s="79">
        <f>100*O33/'2019'!O33-100</f>
        <v>-21.733284255913702</v>
      </c>
      <c r="R33" s="79">
        <f>100*P33/'2019'!P33-100</f>
        <v>-11.204286857580286</v>
      </c>
      <c r="S33" s="72">
        <f>'2022'!S33</f>
        <v>2.4</v>
      </c>
    </row>
    <row r="34" spans="1:19" s="75" customFormat="1" x14ac:dyDescent="0.2">
      <c r="A34" s="73" t="s">
        <v>23</v>
      </c>
      <c r="B34" s="74" t="s">
        <v>24</v>
      </c>
      <c r="C34" s="72">
        <f>'2022'!C34</f>
        <v>693</v>
      </c>
      <c r="D34" s="72">
        <f>'2022'!D34</f>
        <v>649</v>
      </c>
      <c r="E34" s="72">
        <f>'2022'!E34</f>
        <v>39056</v>
      </c>
      <c r="F34" s="72">
        <f>'2022'!F34</f>
        <v>36293</v>
      </c>
      <c r="G34" s="72">
        <f>'2022'!G34</f>
        <v>109659</v>
      </c>
      <c r="H34" s="79">
        <f>100*G34/'2019'!G34-100</f>
        <v>-35.115705266645762</v>
      </c>
      <c r="I34" s="72">
        <f>'2022'!I34</f>
        <v>101281</v>
      </c>
      <c r="J34" s="72">
        <f>'2022'!J34</f>
        <v>8378</v>
      </c>
      <c r="K34" s="79">
        <f>100*I34/'2019'!I34-100</f>
        <v>-32.556668353621177</v>
      </c>
      <c r="L34" s="79">
        <f>100*J34/'2019'!J34-100</f>
        <v>-55.518980621183964</v>
      </c>
      <c r="M34" s="72">
        <f>'2022'!M34</f>
        <v>440189</v>
      </c>
      <c r="N34" s="79">
        <f>100*M34/'2019'!M34-100</f>
        <v>-19.966800482902073</v>
      </c>
      <c r="O34" s="72">
        <f>'2022'!O34</f>
        <v>415212</v>
      </c>
      <c r="P34" s="72">
        <f>'2022'!P34</f>
        <v>24977</v>
      </c>
      <c r="Q34" s="79">
        <f>100*O34/'2019'!O34-100</f>
        <v>-18.330143606548347</v>
      </c>
      <c r="R34" s="79">
        <f>100*P34/'2019'!P34-100</f>
        <v>-39.966350198293476</v>
      </c>
      <c r="S34" s="72">
        <f>'2022'!S34</f>
        <v>4</v>
      </c>
    </row>
    <row r="35" spans="1:19" s="75" customFormat="1" x14ac:dyDescent="0.2">
      <c r="A35" s="73" t="s">
        <v>25</v>
      </c>
      <c r="B35" s="74" t="s">
        <v>26</v>
      </c>
      <c r="C35" s="72">
        <f>'2022'!C35</f>
        <v>813</v>
      </c>
      <c r="D35" s="72">
        <f>'2022'!D35</f>
        <v>783</v>
      </c>
      <c r="E35" s="72">
        <f>'2022'!E35</f>
        <v>43224</v>
      </c>
      <c r="F35" s="72">
        <f>'2022'!F35</f>
        <v>41386</v>
      </c>
      <c r="G35" s="72">
        <f>'2022'!G35</f>
        <v>130044</v>
      </c>
      <c r="H35" s="79">
        <f>100*G35/'2019'!G35-100</f>
        <v>-23.593419506462979</v>
      </c>
      <c r="I35" s="72">
        <f>'2022'!I35</f>
        <v>110226</v>
      </c>
      <c r="J35" s="72">
        <f>'2022'!J35</f>
        <v>19818</v>
      </c>
      <c r="K35" s="79">
        <f>100*I35/'2019'!I35-100</f>
        <v>-16.456214282466007</v>
      </c>
      <c r="L35" s="79">
        <f>100*J35/'2019'!J35-100</f>
        <v>-48.204484867492553</v>
      </c>
      <c r="M35" s="72">
        <f>'2022'!M35</f>
        <v>428825</v>
      </c>
      <c r="N35" s="79">
        <f>100*M35/'2019'!M35-100</f>
        <v>-14.749910540336373</v>
      </c>
      <c r="O35" s="72">
        <f>'2022'!O35</f>
        <v>364112</v>
      </c>
      <c r="P35" s="72">
        <f>'2022'!P35</f>
        <v>64713</v>
      </c>
      <c r="Q35" s="79">
        <f>100*O35/'2019'!O35-100</f>
        <v>-7.124947391243353</v>
      </c>
      <c r="R35" s="79">
        <f>100*P35/'2019'!P35-100</f>
        <v>-41.686866411353911</v>
      </c>
      <c r="S35" s="72">
        <f>'2022'!S35</f>
        <v>3.3</v>
      </c>
    </row>
    <row r="36" spans="1:19" s="75" customFormat="1" x14ac:dyDescent="0.2">
      <c r="A36" s="73" t="s">
        <v>27</v>
      </c>
      <c r="B36" s="74" t="s">
        <v>28</v>
      </c>
      <c r="C36" s="72">
        <f>'2022'!C36</f>
        <v>100</v>
      </c>
      <c r="D36" s="72">
        <f>'2022'!D36</f>
        <v>97</v>
      </c>
      <c r="E36" s="72">
        <f>'2022'!E36</f>
        <v>4936</v>
      </c>
      <c r="F36" s="72">
        <f>'2022'!F36</f>
        <v>4765</v>
      </c>
      <c r="G36" s="72">
        <f>'2022'!G36</f>
        <v>13899</v>
      </c>
      <c r="H36" s="79">
        <f>100*G36/'2019'!G36-100</f>
        <v>-34.639078297672228</v>
      </c>
      <c r="I36" s="72">
        <f>'2022'!I36</f>
        <v>11420</v>
      </c>
      <c r="J36" s="72">
        <f>'2022'!J36</f>
        <v>2479</v>
      </c>
      <c r="K36" s="79">
        <f>100*I36/'2019'!I36-100</f>
        <v>-33.290495940183419</v>
      </c>
      <c r="L36" s="79">
        <f>100*J36/'2019'!J36-100</f>
        <v>-40.207428847081523</v>
      </c>
      <c r="M36" s="72">
        <f>'2022'!M36</f>
        <v>50538</v>
      </c>
      <c r="N36" s="79">
        <f>100*M36/'2019'!M36-100</f>
        <v>-26.956597146945327</v>
      </c>
      <c r="O36" s="72">
        <f>'2022'!O36</f>
        <v>45029</v>
      </c>
      <c r="P36" s="72">
        <f>'2022'!P36</f>
        <v>5509</v>
      </c>
      <c r="Q36" s="79">
        <f>100*O36/'2019'!O36-100</f>
        <v>-25.51773190419479</v>
      </c>
      <c r="R36" s="79">
        <f>100*P36/'2019'!P36-100</f>
        <v>-36.917439596931182</v>
      </c>
      <c r="S36" s="72">
        <f>'2022'!S36</f>
        <v>3.6</v>
      </c>
    </row>
    <row r="37" spans="1:19" s="75" customFormat="1" x14ac:dyDescent="0.2">
      <c r="A37" s="73" t="s">
        <v>29</v>
      </c>
      <c r="B37" s="74" t="s">
        <v>30</v>
      </c>
      <c r="C37" s="72">
        <f>'2022'!C37</f>
        <v>188</v>
      </c>
      <c r="D37" s="72">
        <f>'2022'!D37</f>
        <v>171</v>
      </c>
      <c r="E37" s="72">
        <f>'2022'!E37</f>
        <v>10952</v>
      </c>
      <c r="F37" s="72">
        <f>'2022'!F37</f>
        <v>9816</v>
      </c>
      <c r="G37" s="72">
        <f>'2022'!G37</f>
        <v>30643</v>
      </c>
      <c r="H37" s="79">
        <f>100*G37/'2019'!G37-100</f>
        <v>-45.941607127105939</v>
      </c>
      <c r="I37" s="72">
        <f>'2022'!I37</f>
        <v>28035</v>
      </c>
      <c r="J37" s="72">
        <f>'2022'!J37</f>
        <v>2608</v>
      </c>
      <c r="K37" s="79">
        <f>100*I37/'2019'!I37-100</f>
        <v>-41.855400696864109</v>
      </c>
      <c r="L37" s="79">
        <f>100*J37/'2019'!J37-100</f>
        <v>-69.205337111819574</v>
      </c>
      <c r="M37" s="72">
        <f>'2022'!M37</f>
        <v>95975</v>
      </c>
      <c r="N37" s="79">
        <f>100*M37/'2019'!M37-100</f>
        <v>-32.269355897276654</v>
      </c>
      <c r="O37" s="72">
        <f>'2022'!O37</f>
        <v>89567</v>
      </c>
      <c r="P37" s="72">
        <f>'2022'!P37</f>
        <v>6408</v>
      </c>
      <c r="Q37" s="79">
        <f>100*O37/'2019'!O37-100</f>
        <v>-27.036560331063242</v>
      </c>
      <c r="R37" s="79">
        <f>100*P37/'2019'!P37-100</f>
        <v>-66.175771971496431</v>
      </c>
      <c r="S37" s="72">
        <f>'2022'!S37</f>
        <v>3.1</v>
      </c>
    </row>
    <row r="38" spans="1:19" s="46" customFormat="1" x14ac:dyDescent="0.2">
      <c r="A38" s="49"/>
      <c r="B38" s="50" t="s">
        <v>75</v>
      </c>
      <c r="C38" s="51"/>
      <c r="D38" s="51"/>
      <c r="E38" s="51"/>
      <c r="F38" s="51"/>
      <c r="G38" s="51">
        <f>SUM(G31:G37)</f>
        <v>582604</v>
      </c>
      <c r="H38" s="71">
        <f>G38/'2019'!G38*100-100</f>
        <v>-28.715580053713779</v>
      </c>
      <c r="I38" s="51">
        <f>SUM(I31:I37)</f>
        <v>509425</v>
      </c>
      <c r="J38" s="51">
        <f>SUM(J31:J37)</f>
        <v>73179</v>
      </c>
      <c r="K38" s="71">
        <f>I38/'2019'!I38*100-100</f>
        <v>-25.085770671356784</v>
      </c>
      <c r="L38" s="71">
        <f>J38/'2019'!J38*100-100</f>
        <v>-46.695172052096382</v>
      </c>
      <c r="M38" s="51">
        <f>SUM(M31:M37)</f>
        <v>1722162</v>
      </c>
      <c r="N38" s="71">
        <f>M38/'2019'!M38*100-100</f>
        <v>-18.465264830398141</v>
      </c>
      <c r="O38" s="51">
        <f>SUM(O31:O37)</f>
        <v>1527617</v>
      </c>
      <c r="P38" s="51">
        <f>SUM(P31:P37)</f>
        <v>194545</v>
      </c>
      <c r="Q38" s="71">
        <f>O38/'2019'!O38*100-100</f>
        <v>-14.958952396804818</v>
      </c>
      <c r="R38" s="71">
        <f>P38/'2019'!P38*100-100</f>
        <v>-38.406473897667581</v>
      </c>
      <c r="S38" s="51"/>
    </row>
    <row r="39" spans="1:19" s="69" customFormat="1" x14ac:dyDescent="0.2">
      <c r="A39" s="54"/>
      <c r="B39" s="55" t="s">
        <v>76</v>
      </c>
      <c r="C39" s="56"/>
      <c r="D39" s="56"/>
      <c r="E39" s="56"/>
      <c r="F39" s="56"/>
      <c r="G39" s="56">
        <f>G38+G27+G16</f>
        <v>1380988</v>
      </c>
      <c r="H39" s="71">
        <f>G39/'2019'!G39*100-100</f>
        <v>-36.491553211205364</v>
      </c>
      <c r="I39" s="56">
        <f t="shared" ref="I39:J39" si="0">I38+I27+I16</f>
        <v>1184761</v>
      </c>
      <c r="J39" s="56">
        <f t="shared" si="0"/>
        <v>196227</v>
      </c>
      <c r="K39" s="71">
        <f>I39/'2019'!I39*100-100</f>
        <v>-33.448843012067016</v>
      </c>
      <c r="L39" s="71">
        <f>J39/'2019'!J39*100-100</f>
        <v>-50.230172800803516</v>
      </c>
      <c r="M39" s="56">
        <f>M38+M27+M16</f>
        <v>4305003</v>
      </c>
      <c r="N39" s="71">
        <f>M39/'2019'!M39*100-100</f>
        <v>-25.32142987244805</v>
      </c>
      <c r="O39" s="56">
        <f t="shared" ref="O39:P39" si="1">O38+O27+O16</f>
        <v>3769755</v>
      </c>
      <c r="P39" s="56">
        <f t="shared" si="1"/>
        <v>535248</v>
      </c>
      <c r="Q39" s="71">
        <f>O39/'2019'!O39*100-100</f>
        <v>-21.386019106732817</v>
      </c>
      <c r="R39" s="71">
        <f>P39/'2019'!P39*100-100</f>
        <v>-44.787747940299369</v>
      </c>
      <c r="S39" s="56"/>
    </row>
    <row r="40" spans="1:19" s="40" customFormat="1" x14ac:dyDescent="0.2">
      <c r="A40" s="36"/>
      <c r="B40" s="37"/>
      <c r="C40" s="38"/>
      <c r="D40" s="38"/>
      <c r="E40" s="38"/>
      <c r="F40" s="38"/>
      <c r="G40" s="38"/>
      <c r="H40" s="39"/>
      <c r="I40" s="38"/>
      <c r="J40" s="38"/>
      <c r="K40" s="39"/>
      <c r="L40" s="39"/>
      <c r="M40" s="38"/>
      <c r="N40" s="39"/>
      <c r="O40" s="38"/>
      <c r="P40" s="38"/>
      <c r="Q40" s="39"/>
      <c r="R40" s="39"/>
      <c r="S40" s="38"/>
    </row>
    <row r="41" spans="1:19" x14ac:dyDescent="0.2">
      <c r="A41" s="80" t="s">
        <v>33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s="75" customFormat="1" x14ac:dyDescent="0.2">
      <c r="A42" s="73" t="s">
        <v>17</v>
      </c>
      <c r="B42" s="74" t="s">
        <v>18</v>
      </c>
      <c r="C42" s="72">
        <f>'2022'!C42</f>
        <v>429</v>
      </c>
      <c r="D42" s="72">
        <f>'2022'!D42</f>
        <v>385</v>
      </c>
      <c r="E42" s="72">
        <f>'2022'!E42</f>
        <v>20978</v>
      </c>
      <c r="F42" s="72">
        <f>'2022'!F42</f>
        <v>19226</v>
      </c>
      <c r="G42" s="72">
        <f>'2022'!G42</f>
        <v>96934</v>
      </c>
      <c r="H42" s="79">
        <f>100*G42/'2019'!G42-100</f>
        <v>-13.080047704019876</v>
      </c>
      <c r="I42" s="72">
        <f>'2022'!I42</f>
        <v>74737</v>
      </c>
      <c r="J42" s="72">
        <f>'2022'!J42</f>
        <v>22197</v>
      </c>
      <c r="K42" s="79">
        <f>100*I42/'2019'!I42-100</f>
        <v>-7.3052451412058019</v>
      </c>
      <c r="L42" s="79">
        <f>100*J42/'2019'!J42-100</f>
        <v>-28.151097300446693</v>
      </c>
      <c r="M42" s="72">
        <f>'2022'!M42</f>
        <v>252030</v>
      </c>
      <c r="N42" s="79">
        <f>100*M42/'2019'!M42-100</f>
        <v>-3.9838163413807166</v>
      </c>
      <c r="O42" s="72">
        <f>'2022'!O42</f>
        <v>200104</v>
      </c>
      <c r="P42" s="72">
        <f>'2022'!P42</f>
        <v>51926</v>
      </c>
      <c r="Q42" s="79">
        <f>100*O42/'2019'!O42-100</f>
        <v>6.2523562489048459</v>
      </c>
      <c r="R42" s="79">
        <f>100*P42/'2019'!P42-100</f>
        <v>-29.979233528412308</v>
      </c>
      <c r="S42" s="72">
        <f>'2022'!S42</f>
        <v>2.6</v>
      </c>
    </row>
    <row r="43" spans="1:19" s="75" customFormat="1" x14ac:dyDescent="0.2">
      <c r="A43" s="73" t="s">
        <v>19</v>
      </c>
      <c r="B43" s="74" t="s">
        <v>20</v>
      </c>
      <c r="C43" s="72">
        <f>'2022'!C43</f>
        <v>537</v>
      </c>
      <c r="D43" s="72">
        <f>'2022'!D43</f>
        <v>512</v>
      </c>
      <c r="E43" s="72">
        <f>'2022'!E43</f>
        <v>29717</v>
      </c>
      <c r="F43" s="72">
        <f>'2022'!F43</f>
        <v>28035</v>
      </c>
      <c r="G43" s="72">
        <f>'2022'!G43</f>
        <v>151892</v>
      </c>
      <c r="H43" s="79">
        <f>100*G43/'2019'!G43-100</f>
        <v>-16.888091225459078</v>
      </c>
      <c r="I43" s="72">
        <f>'2022'!I43</f>
        <v>127945</v>
      </c>
      <c r="J43" s="72">
        <f>'2022'!J43</f>
        <v>23947</v>
      </c>
      <c r="K43" s="79">
        <f>100*I43/'2019'!I43-100</f>
        <v>-13.018797375845537</v>
      </c>
      <c r="L43" s="79">
        <f>100*J43/'2019'!J43-100</f>
        <v>-32.848209528616692</v>
      </c>
      <c r="M43" s="72">
        <f>'2022'!M43</f>
        <v>349494</v>
      </c>
      <c r="N43" s="79">
        <f>100*M43/'2019'!M43-100</f>
        <v>-6.4556104846458737</v>
      </c>
      <c r="O43" s="72">
        <f>'2022'!O43</f>
        <v>300088</v>
      </c>
      <c r="P43" s="72">
        <f>'2022'!P43</f>
        <v>49406</v>
      </c>
      <c r="Q43" s="79">
        <f>100*O43/'2019'!O43-100</f>
        <v>-2.926553124039657</v>
      </c>
      <c r="R43" s="79">
        <f>100*P43/'2019'!P43-100</f>
        <v>-23.37541487018828</v>
      </c>
      <c r="S43" s="72">
        <f>'2022'!S43</f>
        <v>2.2999999999999998</v>
      </c>
    </row>
    <row r="44" spans="1:19" s="75" customFormat="1" x14ac:dyDescent="0.2">
      <c r="A44" s="73" t="s">
        <v>21</v>
      </c>
      <c r="B44" s="74" t="s">
        <v>22</v>
      </c>
      <c r="C44" s="72">
        <f>'2022'!C44</f>
        <v>560</v>
      </c>
      <c r="D44" s="72">
        <f>'2022'!D44</f>
        <v>542</v>
      </c>
      <c r="E44" s="72">
        <f>'2022'!E44</f>
        <v>27486</v>
      </c>
      <c r="F44" s="72">
        <f>'2022'!F44</f>
        <v>25748</v>
      </c>
      <c r="G44" s="72">
        <f>'2022'!G44</f>
        <v>130189</v>
      </c>
      <c r="H44" s="79">
        <f>100*G44/'2019'!G44-100</f>
        <v>-4.8771042787000169</v>
      </c>
      <c r="I44" s="72">
        <f>'2022'!I44</f>
        <v>114599</v>
      </c>
      <c r="J44" s="72">
        <f>'2022'!J44</f>
        <v>15590</v>
      </c>
      <c r="K44" s="79">
        <f>100*I44/'2019'!I44-100</f>
        <v>-5.1740972429086867</v>
      </c>
      <c r="L44" s="79">
        <f>100*J44/'2019'!J44-100</f>
        <v>-2.6355233574818868</v>
      </c>
      <c r="M44" s="72">
        <f>'2022'!M44</f>
        <v>314743</v>
      </c>
      <c r="N44" s="79">
        <f>100*M44/'2019'!M44-100</f>
        <v>-5.8073069418341561</v>
      </c>
      <c r="O44" s="72">
        <f>'2022'!O44</f>
        <v>281137</v>
      </c>
      <c r="P44" s="72">
        <f>'2022'!P44</f>
        <v>33606</v>
      </c>
      <c r="Q44" s="79">
        <f>100*O44/'2019'!O44-100</f>
        <v>-6.3522835909888897</v>
      </c>
      <c r="R44" s="79">
        <f>100*P44/'2019'!P44-100</f>
        <v>-0.98700686485371136</v>
      </c>
      <c r="S44" s="72">
        <f>'2022'!S44</f>
        <v>2.4</v>
      </c>
    </row>
    <row r="45" spans="1:19" s="75" customFormat="1" x14ac:dyDescent="0.2">
      <c r="A45" s="73" t="s">
        <v>23</v>
      </c>
      <c r="B45" s="74" t="s">
        <v>24</v>
      </c>
      <c r="C45" s="72">
        <f>'2022'!C45</f>
        <v>692</v>
      </c>
      <c r="D45" s="72">
        <f>'2022'!D45</f>
        <v>670</v>
      </c>
      <c r="E45" s="72">
        <f>'2022'!E45</f>
        <v>39166</v>
      </c>
      <c r="F45" s="72">
        <f>'2022'!F45</f>
        <v>37139</v>
      </c>
      <c r="G45" s="72">
        <f>'2022'!G45</f>
        <v>136683</v>
      </c>
      <c r="H45" s="79">
        <f>100*G45/'2019'!G45-100</f>
        <v>-20.307033910163724</v>
      </c>
      <c r="I45" s="72">
        <f>'2022'!I45</f>
        <v>126710</v>
      </c>
      <c r="J45" s="72">
        <f>'2022'!J45</f>
        <v>9973</v>
      </c>
      <c r="K45" s="79">
        <f>100*I45/'2019'!I45-100</f>
        <v>-15.960868844304429</v>
      </c>
      <c r="L45" s="79">
        <f>100*J45/'2019'!J45-100</f>
        <v>-51.907218980566135</v>
      </c>
      <c r="M45" s="72">
        <f>'2022'!M45</f>
        <v>491934</v>
      </c>
      <c r="N45" s="79">
        <f>100*M45/'2019'!M45-100</f>
        <v>-15.898366978499922</v>
      </c>
      <c r="O45" s="72">
        <f>'2022'!O45</f>
        <v>464513</v>
      </c>
      <c r="P45" s="72">
        <f>'2022'!P45</f>
        <v>27421</v>
      </c>
      <c r="Q45" s="79">
        <f>100*O45/'2019'!O45-100</f>
        <v>-13.220071103372646</v>
      </c>
      <c r="R45" s="79">
        <f>100*P45/'2019'!P45-100</f>
        <v>-44.772512134700207</v>
      </c>
      <c r="S45" s="72">
        <f>'2022'!S45</f>
        <v>3.6</v>
      </c>
    </row>
    <row r="46" spans="1:19" s="75" customFormat="1" x14ac:dyDescent="0.2">
      <c r="A46" s="73" t="s">
        <v>25</v>
      </c>
      <c r="B46" s="74" t="s">
        <v>26</v>
      </c>
      <c r="C46" s="72">
        <f>'2022'!C46</f>
        <v>813</v>
      </c>
      <c r="D46" s="72">
        <f>'2022'!D46</f>
        <v>790</v>
      </c>
      <c r="E46" s="72">
        <f>'2022'!E46</f>
        <v>43260</v>
      </c>
      <c r="F46" s="72">
        <f>'2022'!F46</f>
        <v>41485</v>
      </c>
      <c r="G46" s="72">
        <f>'2022'!G46</f>
        <v>159101</v>
      </c>
      <c r="H46" s="79">
        <f>100*G46/'2019'!G46-100</f>
        <v>-5.4826828254024775</v>
      </c>
      <c r="I46" s="72">
        <f>'2022'!I46</f>
        <v>140894</v>
      </c>
      <c r="J46" s="72">
        <f>'2022'!J46</f>
        <v>18207</v>
      </c>
      <c r="K46" s="79">
        <f>100*I46/'2019'!I46-100</f>
        <v>-1.2289077232609174</v>
      </c>
      <c r="L46" s="79">
        <f>100*J46/'2019'!J46-100</f>
        <v>-29.108748977923142</v>
      </c>
      <c r="M46" s="72">
        <f>'2022'!M46</f>
        <v>528585</v>
      </c>
      <c r="N46" s="79">
        <f>100*M46/'2019'!M46-100</f>
        <v>-3.260786014692485</v>
      </c>
      <c r="O46" s="72">
        <f>'2022'!O46</f>
        <v>465615</v>
      </c>
      <c r="P46" s="72">
        <f>'2022'!P46</f>
        <v>62970</v>
      </c>
      <c r="Q46" s="79">
        <f>100*O46/'2019'!O46-100</f>
        <v>0.54742161181653159</v>
      </c>
      <c r="R46" s="79">
        <f>100*P46/'2019'!P46-100</f>
        <v>-24.425721898178153</v>
      </c>
      <c r="S46" s="72">
        <f>'2022'!S46</f>
        <v>3.3</v>
      </c>
    </row>
    <row r="47" spans="1:19" s="75" customFormat="1" x14ac:dyDescent="0.2">
      <c r="A47" s="73" t="s">
        <v>27</v>
      </c>
      <c r="B47" s="74" t="s">
        <v>28</v>
      </c>
      <c r="C47" s="72">
        <f>'2022'!C47</f>
        <v>99</v>
      </c>
      <c r="D47" s="72">
        <f>'2022'!D47</f>
        <v>96</v>
      </c>
      <c r="E47" s="72">
        <f>'2022'!E47</f>
        <v>5019</v>
      </c>
      <c r="F47" s="72">
        <f>'2022'!F47</f>
        <v>4762</v>
      </c>
      <c r="G47" s="72">
        <f>'2022'!G47</f>
        <v>16154</v>
      </c>
      <c r="H47" s="79">
        <f>100*G47/'2019'!G47-100</f>
        <v>-22.899961817487593</v>
      </c>
      <c r="I47" s="72">
        <f>'2022'!I47</f>
        <v>13351</v>
      </c>
      <c r="J47" s="72">
        <f>'2022'!J47</f>
        <v>2803</v>
      </c>
      <c r="K47" s="79">
        <f>100*I47/'2019'!I47-100</f>
        <v>-19.460698558243351</v>
      </c>
      <c r="L47" s="79">
        <f>100*J47/'2019'!J47-100</f>
        <v>-35.931428571428569</v>
      </c>
      <c r="M47" s="72">
        <f>'2022'!M47</f>
        <v>53822</v>
      </c>
      <c r="N47" s="79">
        <f>100*M47/'2019'!M47-100</f>
        <v>-22.600592481808505</v>
      </c>
      <c r="O47" s="72">
        <f>'2022'!O47</f>
        <v>46843</v>
      </c>
      <c r="P47" s="72">
        <f>'2022'!P47</f>
        <v>6979</v>
      </c>
      <c r="Q47" s="79">
        <f>100*O47/'2019'!O47-100</f>
        <v>-21.330444713153298</v>
      </c>
      <c r="R47" s="79">
        <f>100*P47/'2019'!P47-100</f>
        <v>-30.168100860516304</v>
      </c>
      <c r="S47" s="72">
        <f>'2022'!S47</f>
        <v>3.3</v>
      </c>
    </row>
    <row r="48" spans="1:19" s="75" customFormat="1" x14ac:dyDescent="0.2">
      <c r="A48" s="73" t="s">
        <v>29</v>
      </c>
      <c r="B48" s="74" t="s">
        <v>30</v>
      </c>
      <c r="C48" s="72">
        <f>'2022'!C48</f>
        <v>188</v>
      </c>
      <c r="D48" s="72">
        <f>'2022'!D48</f>
        <v>174</v>
      </c>
      <c r="E48" s="72">
        <f>'2022'!E48</f>
        <v>10904</v>
      </c>
      <c r="F48" s="72">
        <f>'2022'!F48</f>
        <v>9969</v>
      </c>
      <c r="G48" s="72">
        <f>'2022'!G48</f>
        <v>35439</v>
      </c>
      <c r="H48" s="79">
        <f>100*G48/'2019'!G48-100</f>
        <v>-34.446273653835476</v>
      </c>
      <c r="I48" s="72">
        <f>'2022'!I48</f>
        <v>32315</v>
      </c>
      <c r="J48" s="72">
        <f>'2022'!J48</f>
        <v>3124</v>
      </c>
      <c r="K48" s="79">
        <f>100*I48/'2019'!I48-100</f>
        <v>-31.256381892443841</v>
      </c>
      <c r="L48" s="79">
        <f>100*J48/'2019'!J48-100</f>
        <v>-55.706791436268254</v>
      </c>
      <c r="M48" s="72">
        <f>'2022'!M48</f>
        <v>107177</v>
      </c>
      <c r="N48" s="79">
        <f>100*M48/'2019'!M48-100</f>
        <v>-24.655357858403221</v>
      </c>
      <c r="O48" s="72">
        <f>'2022'!O48</f>
        <v>99417</v>
      </c>
      <c r="P48" s="72">
        <f>'2022'!P48</f>
        <v>7760</v>
      </c>
      <c r="Q48" s="79">
        <f>100*O48/'2019'!O48-100</f>
        <v>-21.711500299240868</v>
      </c>
      <c r="R48" s="79">
        <f>100*P48/'2019'!P48-100</f>
        <v>-49.151431754144554</v>
      </c>
      <c r="S48" s="72">
        <f>'2022'!S48</f>
        <v>3</v>
      </c>
    </row>
    <row r="49" spans="1:19" s="46" customFormat="1" x14ac:dyDescent="0.2">
      <c r="A49" s="49"/>
      <c r="B49" s="50" t="s">
        <v>75</v>
      </c>
      <c r="C49" s="51"/>
      <c r="D49" s="51"/>
      <c r="E49" s="51"/>
      <c r="F49" s="51"/>
      <c r="G49" s="51">
        <f>SUM(G42:G48)</f>
        <v>726392</v>
      </c>
      <c r="H49" s="71">
        <f>G49/'2019'!G49*100-100</f>
        <v>-14.137655497189115</v>
      </c>
      <c r="I49" s="51">
        <f>SUM(I42:I48)</f>
        <v>630551</v>
      </c>
      <c r="J49" s="51">
        <f>SUM(J42:J48)</f>
        <v>95841</v>
      </c>
      <c r="K49" s="71">
        <f>I49/'2019'!I49*100-100</f>
        <v>-10.633789742070718</v>
      </c>
      <c r="L49" s="71">
        <f>J49/'2019'!J49*100-100</f>
        <v>-31.744471744471753</v>
      </c>
      <c r="M49" s="51">
        <f>SUM(M42:M48)</f>
        <v>2097785</v>
      </c>
      <c r="N49" s="71">
        <f>M49/'2019'!M49*100-100</f>
        <v>-9.3188926088187571</v>
      </c>
      <c r="O49" s="51">
        <f>SUM(O42:O48)</f>
        <v>1857717</v>
      </c>
      <c r="P49" s="51">
        <f>SUM(P42:P48)</f>
        <v>240068</v>
      </c>
      <c r="Q49" s="71">
        <f>O49/'2019'!O49*100-100</f>
        <v>-6.2970603663949731</v>
      </c>
      <c r="R49" s="71">
        <f>P49/'2019'!P49*100-100</f>
        <v>-27.429150103535321</v>
      </c>
      <c r="S49" s="51"/>
    </row>
    <row r="50" spans="1:19" s="69" customFormat="1" x14ac:dyDescent="0.2">
      <c r="A50" s="54"/>
      <c r="B50" s="55" t="s">
        <v>77</v>
      </c>
      <c r="C50" s="56"/>
      <c r="D50" s="56"/>
      <c r="E50" s="56"/>
      <c r="F50" s="56"/>
      <c r="G50" s="56">
        <f>G49+G38+G27+G16</f>
        <v>2107380</v>
      </c>
      <c r="H50" s="71">
        <f>G50/'2019'!G50*100-100</f>
        <v>-30.230548609481048</v>
      </c>
      <c r="I50" s="56">
        <f t="shared" ref="I50:J50" si="2">I49+I38+I27+I16</f>
        <v>1815312</v>
      </c>
      <c r="J50" s="56">
        <f t="shared" si="2"/>
        <v>292068</v>
      </c>
      <c r="K50" s="71">
        <f>I50/'2019'!I50*100-100</f>
        <v>-26.972930722296624</v>
      </c>
      <c r="L50" s="71">
        <f>J50/'2019'!J50*100-100</f>
        <v>-45.375586327625285</v>
      </c>
      <c r="M50" s="56">
        <f>M49+M38+M27+M16</f>
        <v>6402788</v>
      </c>
      <c r="N50" s="71">
        <f>M50/'2019'!M50*100-100</f>
        <v>-20.738690839092229</v>
      </c>
      <c r="O50" s="56">
        <f t="shared" ref="O50:P50" si="3">O49+O38+O27+O16</f>
        <v>5627472</v>
      </c>
      <c r="P50" s="56">
        <f t="shared" si="3"/>
        <v>775316</v>
      </c>
      <c r="Q50" s="71">
        <f>O50/'2019'!O50*100-100</f>
        <v>-16.972401060929059</v>
      </c>
      <c r="R50" s="71">
        <f>P50/'2019'!P50*100-100</f>
        <v>-40.371407784089421</v>
      </c>
      <c r="S50" s="56"/>
    </row>
    <row r="51" spans="1:19" s="40" customFormat="1" x14ac:dyDescent="0.2">
      <c r="A51" s="36"/>
      <c r="B51" s="37"/>
      <c r="C51" s="38"/>
      <c r="D51" s="38"/>
      <c r="E51" s="38"/>
      <c r="F51" s="38"/>
      <c r="G51" s="38"/>
      <c r="H51" s="39"/>
      <c r="I51" s="38"/>
      <c r="J51" s="38"/>
      <c r="K51" s="39"/>
      <c r="L51" s="39"/>
      <c r="M51" s="38"/>
      <c r="N51" s="39"/>
      <c r="O51" s="38"/>
      <c r="P51" s="38"/>
      <c r="Q51" s="39"/>
      <c r="R51" s="39"/>
      <c r="S51" s="38"/>
    </row>
    <row r="52" spans="1:19" x14ac:dyDescent="0.2">
      <c r="A52" s="80" t="s">
        <v>34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</row>
    <row r="53" spans="1:19" s="75" customFormat="1" x14ac:dyDescent="0.2">
      <c r="A53" s="73" t="s">
        <v>17</v>
      </c>
      <c r="B53" s="74" t="s">
        <v>18</v>
      </c>
      <c r="C53" s="72">
        <f>'2022'!C53</f>
        <v>427</v>
      </c>
      <c r="D53" s="72">
        <f>'2022'!D53</f>
        <v>390</v>
      </c>
      <c r="E53" s="72">
        <f>'2022'!E53</f>
        <v>20978</v>
      </c>
      <c r="F53" s="72">
        <f>'2022'!F53</f>
        <v>19159</v>
      </c>
      <c r="G53" s="72">
        <f>'2022'!G53</f>
        <v>120523</v>
      </c>
      <c r="H53" s="79">
        <f>100*G53/'2019'!G53-100</f>
        <v>-6.5517588952726555</v>
      </c>
      <c r="I53" s="72">
        <f>'2022'!I53</f>
        <v>92687</v>
      </c>
      <c r="J53" s="72">
        <f>'2022'!J53</f>
        <v>27836</v>
      </c>
      <c r="K53" s="79">
        <f>100*I53/'2019'!I53-100</f>
        <v>-7.1291156489849925</v>
      </c>
      <c r="L53" s="79">
        <f>100*J53/'2019'!J53-100</f>
        <v>-4.5764629255082099</v>
      </c>
      <c r="M53" s="72">
        <f>'2022'!M53</f>
        <v>292555</v>
      </c>
      <c r="N53" s="79">
        <f>100*M53/'2019'!M53-100</f>
        <v>6.4211740141067963</v>
      </c>
      <c r="O53" s="72">
        <f>'2022'!O53</f>
        <v>227881</v>
      </c>
      <c r="P53" s="72">
        <f>'2022'!P53</f>
        <v>64674</v>
      </c>
      <c r="Q53" s="79">
        <f>100*O53/'2019'!O53-100</f>
        <v>7.8731733641342743</v>
      </c>
      <c r="R53" s="79">
        <f>100*P53/'2019'!P53-100</f>
        <v>1.6024130455273848</v>
      </c>
      <c r="S53" s="72">
        <f>'2022'!S53</f>
        <v>2.4</v>
      </c>
    </row>
    <row r="54" spans="1:19" s="75" customFormat="1" x14ac:dyDescent="0.2">
      <c r="A54" s="73" t="s">
        <v>19</v>
      </c>
      <c r="B54" s="74" t="s">
        <v>20</v>
      </c>
      <c r="C54" s="72">
        <f>'2022'!C54</f>
        <v>540</v>
      </c>
      <c r="D54" s="72">
        <f>'2022'!D54</f>
        <v>524</v>
      </c>
      <c r="E54" s="72">
        <f>'2022'!E54</f>
        <v>29641</v>
      </c>
      <c r="F54" s="72">
        <f>'2022'!F54</f>
        <v>28583</v>
      </c>
      <c r="G54" s="72">
        <f>'2022'!G54</f>
        <v>204531</v>
      </c>
      <c r="H54" s="79">
        <f>100*G54/'2019'!G54-100</f>
        <v>-5.8614785562398168</v>
      </c>
      <c r="I54" s="72">
        <f>'2022'!I54</f>
        <v>170087</v>
      </c>
      <c r="J54" s="72">
        <f>'2022'!J54</f>
        <v>34444</v>
      </c>
      <c r="K54" s="79">
        <f>100*I54/'2019'!I54-100</f>
        <v>-4.5409646533242096</v>
      </c>
      <c r="L54" s="79">
        <f>100*J54/'2019'!J54-100</f>
        <v>-11.880884158821118</v>
      </c>
      <c r="M54" s="72">
        <f>'2022'!M54</f>
        <v>432741</v>
      </c>
      <c r="N54" s="79">
        <f>100*M54/'2019'!M54-100</f>
        <v>2.3529244807742771</v>
      </c>
      <c r="O54" s="72">
        <f>'2022'!O54</f>
        <v>363837</v>
      </c>
      <c r="P54" s="72">
        <f>'2022'!P54</f>
        <v>68904</v>
      </c>
      <c r="Q54" s="79">
        <f>100*O54/'2019'!O54-100</f>
        <v>3.3989149617622019</v>
      </c>
      <c r="R54" s="79">
        <f>100*P54/'2019'!P54-100</f>
        <v>-2.8371594562581066</v>
      </c>
      <c r="S54" s="72">
        <f>'2022'!S54</f>
        <v>2.1</v>
      </c>
    </row>
    <row r="55" spans="1:19" s="75" customFormat="1" x14ac:dyDescent="0.2">
      <c r="A55" s="73" t="s">
        <v>21</v>
      </c>
      <c r="B55" s="74" t="s">
        <v>22</v>
      </c>
      <c r="C55" s="72">
        <f>'2022'!C55</f>
        <v>561</v>
      </c>
      <c r="D55" s="72">
        <f>'2022'!D55</f>
        <v>543</v>
      </c>
      <c r="E55" s="72">
        <f>'2022'!E55</f>
        <v>27333</v>
      </c>
      <c r="F55" s="72">
        <f>'2022'!F55</f>
        <v>26252</v>
      </c>
      <c r="G55" s="72">
        <f>'2022'!G55</f>
        <v>173065</v>
      </c>
      <c r="H55" s="79">
        <f>100*G55/'2019'!G55-100</f>
        <v>0.48656714684689462</v>
      </c>
      <c r="I55" s="72">
        <f>'2022'!I55</f>
        <v>154822</v>
      </c>
      <c r="J55" s="72">
        <f>'2022'!J55</f>
        <v>18243</v>
      </c>
      <c r="K55" s="79">
        <f>100*I55/'2019'!I55-100</f>
        <v>0.817232869040879</v>
      </c>
      <c r="L55" s="79">
        <f>100*J55/'2019'!J55-100</f>
        <v>-2.2347266881028958</v>
      </c>
      <c r="M55" s="72">
        <f>'2022'!M55</f>
        <v>410791</v>
      </c>
      <c r="N55" s="79">
        <f>100*M55/'2019'!M55-100</f>
        <v>6.6335960294468777</v>
      </c>
      <c r="O55" s="72">
        <f>'2022'!O55</f>
        <v>371116</v>
      </c>
      <c r="P55" s="72">
        <f>'2022'!P55</f>
        <v>39675</v>
      </c>
      <c r="Q55" s="79">
        <f>100*O55/'2019'!O55-100</f>
        <v>7.3644621882774999</v>
      </c>
      <c r="R55" s="79">
        <f>100*P55/'2019'!P55-100</f>
        <v>0.25015160703456729</v>
      </c>
      <c r="S55" s="72">
        <f>'2022'!S55</f>
        <v>2.4</v>
      </c>
    </row>
    <row r="56" spans="1:19" s="75" customFormat="1" x14ac:dyDescent="0.2">
      <c r="A56" s="73" t="s">
        <v>23</v>
      </c>
      <c r="B56" s="74" t="s">
        <v>24</v>
      </c>
      <c r="C56" s="72">
        <f>'2022'!C56</f>
        <v>695</v>
      </c>
      <c r="D56" s="72">
        <f>'2022'!D56</f>
        <v>678</v>
      </c>
      <c r="E56" s="72">
        <f>'2022'!E56</f>
        <v>39109</v>
      </c>
      <c r="F56" s="72">
        <f>'2022'!F56</f>
        <v>37350</v>
      </c>
      <c r="G56" s="72">
        <f>'2022'!G56</f>
        <v>186695</v>
      </c>
      <c r="H56" s="79">
        <f>100*G56/'2019'!G56-100</f>
        <v>-8.2029521383827131</v>
      </c>
      <c r="I56" s="72">
        <f>'2022'!I56</f>
        <v>172160</v>
      </c>
      <c r="J56" s="72">
        <f>'2022'!J56</f>
        <v>14535</v>
      </c>
      <c r="K56" s="79">
        <f>100*I56/'2019'!I56-100</f>
        <v>-4.1964151562873866</v>
      </c>
      <c r="L56" s="79">
        <f>100*J56/'2019'!J56-100</f>
        <v>-38.611310554546606</v>
      </c>
      <c r="M56" s="72">
        <f>'2022'!M56</f>
        <v>605229</v>
      </c>
      <c r="N56" s="79">
        <f>100*M56/'2019'!M56-100</f>
        <v>-4.9689499509322843</v>
      </c>
      <c r="O56" s="72">
        <f>'2022'!O56</f>
        <v>566334</v>
      </c>
      <c r="P56" s="72">
        <f>'2022'!P56</f>
        <v>38895</v>
      </c>
      <c r="Q56" s="79">
        <f>100*O56/'2019'!O56-100</f>
        <v>-2.7912996313053924</v>
      </c>
      <c r="R56" s="79">
        <f>100*P56/'2019'!P56-100</f>
        <v>-28.342452882330178</v>
      </c>
      <c r="S56" s="72">
        <f>'2022'!S56</f>
        <v>3.2</v>
      </c>
    </row>
    <row r="57" spans="1:19" s="75" customFormat="1" x14ac:dyDescent="0.2">
      <c r="A57" s="73" t="s">
        <v>25</v>
      </c>
      <c r="B57" s="74" t="s">
        <v>26</v>
      </c>
      <c r="C57" s="72">
        <f>'2022'!C57</f>
        <v>814</v>
      </c>
      <c r="D57" s="72">
        <f>'2022'!D57</f>
        <v>797</v>
      </c>
      <c r="E57" s="72">
        <f>'2022'!E57</f>
        <v>43190</v>
      </c>
      <c r="F57" s="72">
        <f>'2022'!F57</f>
        <v>41371</v>
      </c>
      <c r="G57" s="72">
        <f>'2022'!G57</f>
        <v>193553</v>
      </c>
      <c r="H57" s="79">
        <f>100*G57/'2019'!G57-100</f>
        <v>-2.2459595959595902</v>
      </c>
      <c r="I57" s="72">
        <f>'2022'!I57</f>
        <v>169792</v>
      </c>
      <c r="J57" s="72">
        <f>'2022'!J57</f>
        <v>23761</v>
      </c>
      <c r="K57" s="79">
        <f>100*I57/'2019'!I57-100</f>
        <v>1.6724651045814625</v>
      </c>
      <c r="L57" s="79">
        <f>100*J57/'2019'!J57-100</f>
        <v>-23.35408535208542</v>
      </c>
      <c r="M57" s="72">
        <f>'2022'!M57</f>
        <v>577056</v>
      </c>
      <c r="N57" s="79">
        <f>100*M57/'2019'!M57-100</f>
        <v>4.1502650430187344</v>
      </c>
      <c r="O57" s="72">
        <f>'2022'!O57</f>
        <v>499239</v>
      </c>
      <c r="P57" s="72">
        <f>'2022'!P57</f>
        <v>77817</v>
      </c>
      <c r="Q57" s="79">
        <f>100*O57/'2019'!O57-100</f>
        <v>7.3339109533525288</v>
      </c>
      <c r="R57" s="79">
        <f>100*P57/'2019'!P57-100</f>
        <v>-12.500281107338026</v>
      </c>
      <c r="S57" s="72">
        <f>'2022'!S57</f>
        <v>3</v>
      </c>
    </row>
    <row r="58" spans="1:19" s="75" customFormat="1" x14ac:dyDescent="0.2">
      <c r="A58" s="73" t="s">
        <v>27</v>
      </c>
      <c r="B58" s="74" t="s">
        <v>28</v>
      </c>
      <c r="C58" s="72">
        <f>'2022'!C58</f>
        <v>99</v>
      </c>
      <c r="D58" s="72">
        <f>'2022'!D58</f>
        <v>96</v>
      </c>
      <c r="E58" s="72">
        <f>'2022'!E58</f>
        <v>4928</v>
      </c>
      <c r="F58" s="72">
        <f>'2022'!F58</f>
        <v>4791</v>
      </c>
      <c r="G58" s="72">
        <f>'2022'!G58</f>
        <v>21364</v>
      </c>
      <c r="H58" s="79">
        <f>100*G58/'2019'!G58-100</f>
        <v>-16.550134760360919</v>
      </c>
      <c r="I58" s="72">
        <f>'2022'!I58</f>
        <v>17867</v>
      </c>
      <c r="J58" s="72">
        <f>'2022'!J58</f>
        <v>3497</v>
      </c>
      <c r="K58" s="79">
        <f>100*I58/'2019'!I58-100</f>
        <v>-13.694329050333295</v>
      </c>
      <c r="L58" s="79">
        <f>100*J58/'2019'!J58-100</f>
        <v>-28.618085323535411</v>
      </c>
      <c r="M58" s="72">
        <f>'2022'!M58</f>
        <v>65726</v>
      </c>
      <c r="N58" s="79">
        <f>100*M58/'2019'!M58-100</f>
        <v>-14.127438299429045</v>
      </c>
      <c r="O58" s="72">
        <f>'2022'!O58</f>
        <v>57302</v>
      </c>
      <c r="P58" s="72">
        <f>'2022'!P58</f>
        <v>8424</v>
      </c>
      <c r="Q58" s="79">
        <f>100*O58/'2019'!O58-100</f>
        <v>-12.867222188431356</v>
      </c>
      <c r="R58" s="79">
        <f>100*P58/'2019'!P58-100</f>
        <v>-21.81902552204177</v>
      </c>
      <c r="S58" s="72">
        <f>'2022'!S58</f>
        <v>3.1</v>
      </c>
    </row>
    <row r="59" spans="1:19" s="75" customFormat="1" x14ac:dyDescent="0.2">
      <c r="A59" s="73" t="s">
        <v>29</v>
      </c>
      <c r="B59" s="74" t="s">
        <v>30</v>
      </c>
      <c r="C59" s="72">
        <f>'2022'!C59</f>
        <v>189</v>
      </c>
      <c r="D59" s="72">
        <f>'2022'!D59</f>
        <v>176</v>
      </c>
      <c r="E59" s="72">
        <f>'2022'!E59</f>
        <v>10944</v>
      </c>
      <c r="F59" s="72">
        <f>'2022'!F59</f>
        <v>10048</v>
      </c>
      <c r="G59" s="72">
        <f>'2022'!G59</f>
        <v>50114</v>
      </c>
      <c r="H59" s="79">
        <f>100*G59/'2019'!G59-100</f>
        <v>-24.516877287584165</v>
      </c>
      <c r="I59" s="72">
        <f>'2022'!I59</f>
        <v>46415</v>
      </c>
      <c r="J59" s="72">
        <f>'2022'!J59</f>
        <v>3699</v>
      </c>
      <c r="K59" s="79">
        <f>100*I59/'2019'!I59-100</f>
        <v>-19.071365055010205</v>
      </c>
      <c r="L59" s="79">
        <f>100*J59/'2019'!J59-100</f>
        <v>-59.072803717636646</v>
      </c>
      <c r="M59" s="72">
        <f>'2022'!M59</f>
        <v>134790</v>
      </c>
      <c r="N59" s="79">
        <f>100*M59/'2019'!M59-100</f>
        <v>-14.106559100728361</v>
      </c>
      <c r="O59" s="72">
        <f>'2022'!O59</f>
        <v>125551</v>
      </c>
      <c r="P59" s="72">
        <f>'2022'!P59</f>
        <v>9239</v>
      </c>
      <c r="Q59" s="79">
        <f>100*O59/'2019'!O59-100</f>
        <v>-8.8062465952424134</v>
      </c>
      <c r="R59" s="79">
        <f>100*P59/'2019'!P59-100</f>
        <v>-52.010180760440477</v>
      </c>
      <c r="S59" s="72">
        <f>'2022'!S59</f>
        <v>2.7</v>
      </c>
    </row>
    <row r="60" spans="1:19" s="46" customFormat="1" x14ac:dyDescent="0.2">
      <c r="A60" s="49"/>
      <c r="B60" s="50" t="s">
        <v>75</v>
      </c>
      <c r="C60" s="51"/>
      <c r="D60" s="51"/>
      <c r="E60" s="51"/>
      <c r="F60" s="51"/>
      <c r="G60" s="51">
        <f>SUM(G53:G59)</f>
        <v>949845</v>
      </c>
      <c r="H60" s="71">
        <f>G60/'2019'!G60*100-100</f>
        <v>-6.1265857312845213</v>
      </c>
      <c r="I60" s="51">
        <f>SUM(I53:I59)</f>
        <v>823830</v>
      </c>
      <c r="J60" s="51">
        <f>SUM(J53:J59)</f>
        <v>126015</v>
      </c>
      <c r="K60" s="71">
        <f>I60/'2019'!I60*100-100</f>
        <v>-3.7921200697884672</v>
      </c>
      <c r="L60" s="71">
        <f>J60/'2019'!J60*100-100</f>
        <v>-18.979129965152325</v>
      </c>
      <c r="M60" s="51">
        <f>SUM(M53:M59)</f>
        <v>2518888</v>
      </c>
      <c r="N60" s="71">
        <f>M60/'2019'!M60*100-100</f>
        <v>0.46080817314326339</v>
      </c>
      <c r="O60" s="51">
        <f>SUM(O53:O59)</f>
        <v>2211260</v>
      </c>
      <c r="P60" s="51">
        <f>SUM(P53:P59)</f>
        <v>307628</v>
      </c>
      <c r="Q60" s="71">
        <f>O60/'2019'!O60*100-100</f>
        <v>2.3756127462327754</v>
      </c>
      <c r="R60" s="71">
        <f>P60/'2019'!P60*100-100</f>
        <v>-11.444905666895039</v>
      </c>
      <c r="S60" s="51"/>
    </row>
    <row r="61" spans="1:19" s="69" customFormat="1" x14ac:dyDescent="0.2">
      <c r="A61" s="54"/>
      <c r="B61" s="55" t="s">
        <v>78</v>
      </c>
      <c r="C61" s="56"/>
      <c r="D61" s="56"/>
      <c r="E61" s="56"/>
      <c r="F61" s="56"/>
      <c r="G61" s="56">
        <f>G60+G49+G38+G27+G16</f>
        <v>3057225</v>
      </c>
      <c r="H61" s="71">
        <f>G61/'2019'!G61*100-100</f>
        <v>-24.182116182541748</v>
      </c>
      <c r="I61" s="56">
        <f t="shared" ref="I61:J61" si="4">I60+I49+I38+I27+I16</f>
        <v>2639142</v>
      </c>
      <c r="J61" s="56">
        <f t="shared" si="4"/>
        <v>418083</v>
      </c>
      <c r="K61" s="71">
        <f>I61/'2019'!I61*100-100</f>
        <v>-21.033634749794217</v>
      </c>
      <c r="L61" s="71">
        <f>J61/'2019'!J61*100-100</f>
        <v>-39.427398300247162</v>
      </c>
      <c r="M61" s="56">
        <f>M60+M49+M38+M27+M16</f>
        <v>8921676</v>
      </c>
      <c r="N61" s="71">
        <f>M61/'2019'!M61*100-100</f>
        <v>-15.717229253966465</v>
      </c>
      <c r="O61" s="56">
        <f t="shared" ref="O61:P61" si="5">O60+O49+O38+O27+O16</f>
        <v>7838732</v>
      </c>
      <c r="P61" s="56">
        <f t="shared" si="5"/>
        <v>1082944</v>
      </c>
      <c r="Q61" s="71">
        <f>O61/'2019'!O61*100-100</f>
        <v>-12.296665134220675</v>
      </c>
      <c r="R61" s="71">
        <f>P61/'2019'!P61*100-100</f>
        <v>-34.272542102950425</v>
      </c>
      <c r="S61" s="56"/>
    </row>
    <row r="62" spans="1:19" s="40" customFormat="1" x14ac:dyDescent="0.2">
      <c r="A62" s="36"/>
      <c r="B62" s="37"/>
      <c r="C62" s="38"/>
      <c r="D62" s="38"/>
      <c r="E62" s="38"/>
      <c r="F62" s="38"/>
      <c r="G62" s="38"/>
      <c r="H62" s="39"/>
      <c r="I62" s="38"/>
      <c r="J62" s="38"/>
      <c r="K62" s="39"/>
      <c r="L62" s="39"/>
      <c r="M62" s="38"/>
      <c r="N62" s="39"/>
      <c r="O62" s="38"/>
      <c r="P62" s="38"/>
      <c r="Q62" s="39"/>
      <c r="R62" s="39"/>
      <c r="S62" s="38"/>
    </row>
    <row r="63" spans="1:19" x14ac:dyDescent="0.2">
      <c r="A63" s="80" t="s">
        <v>35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s="75" customFormat="1" x14ac:dyDescent="0.2">
      <c r="A64" s="73" t="s">
        <v>17</v>
      </c>
      <c r="B64" s="74" t="s">
        <v>18</v>
      </c>
      <c r="C64" s="72">
        <f>'2022'!C64</f>
        <v>0</v>
      </c>
      <c r="D64" s="72">
        <f>'2022'!D64</f>
        <v>0</v>
      </c>
      <c r="E64" s="72">
        <f>'2022'!E64</f>
        <v>0</v>
      </c>
      <c r="F64" s="72">
        <f>'2022'!F64</f>
        <v>0</v>
      </c>
      <c r="G64" s="72">
        <f>'2022'!G64</f>
        <v>0</v>
      </c>
      <c r="H64" s="79">
        <f>100*G64/'2019'!G64-100</f>
        <v>-100</v>
      </c>
      <c r="I64" s="72">
        <f>'2022'!I64</f>
        <v>0</v>
      </c>
      <c r="J64" s="72">
        <f>'2022'!J64</f>
        <v>0</v>
      </c>
      <c r="K64" s="79">
        <f>100*I64/'2019'!I64-100</f>
        <v>-100</v>
      </c>
      <c r="L64" s="79">
        <f>100*J64/'2019'!J64-100</f>
        <v>-100</v>
      </c>
      <c r="M64" s="72">
        <f>'2022'!M64</f>
        <v>0</v>
      </c>
      <c r="N64" s="79">
        <f>100*M64/'2019'!M64-100</f>
        <v>-100</v>
      </c>
      <c r="O64" s="72">
        <f>'2022'!O64</f>
        <v>0</v>
      </c>
      <c r="P64" s="72">
        <f>'2022'!P64</f>
        <v>0</v>
      </c>
      <c r="Q64" s="79">
        <f>100*O64/'2019'!O64-100</f>
        <v>-100</v>
      </c>
      <c r="R64" s="79">
        <f>100*P64/'2019'!P64-100</f>
        <v>-100</v>
      </c>
      <c r="S64" s="72">
        <f>'2022'!S64</f>
        <v>0</v>
      </c>
    </row>
    <row r="65" spans="1:19" s="75" customFormat="1" x14ac:dyDescent="0.2">
      <c r="A65" s="73" t="s">
        <v>19</v>
      </c>
      <c r="B65" s="74" t="s">
        <v>20</v>
      </c>
      <c r="C65" s="72">
        <f>'2022'!C65</f>
        <v>0</v>
      </c>
      <c r="D65" s="72">
        <f>'2022'!D65</f>
        <v>0</v>
      </c>
      <c r="E65" s="72">
        <f>'2022'!E65</f>
        <v>0</v>
      </c>
      <c r="F65" s="72">
        <f>'2022'!F65</f>
        <v>0</v>
      </c>
      <c r="G65" s="72">
        <f>'2022'!G65</f>
        <v>0</v>
      </c>
      <c r="H65" s="79">
        <f>100*G65/'2019'!G65-100</f>
        <v>-100</v>
      </c>
      <c r="I65" s="72">
        <f>'2022'!I65</f>
        <v>0</v>
      </c>
      <c r="J65" s="72">
        <f>'2022'!J65</f>
        <v>0</v>
      </c>
      <c r="K65" s="79">
        <f>100*I65/'2019'!I65-100</f>
        <v>-100</v>
      </c>
      <c r="L65" s="79">
        <f>100*J65/'2019'!J65-100</f>
        <v>-100</v>
      </c>
      <c r="M65" s="72">
        <f>'2022'!M65</f>
        <v>0</v>
      </c>
      <c r="N65" s="79">
        <f>100*M65/'2019'!M65-100</f>
        <v>-100</v>
      </c>
      <c r="O65" s="72">
        <f>'2022'!O65</f>
        <v>0</v>
      </c>
      <c r="P65" s="72">
        <f>'2022'!P65</f>
        <v>0</v>
      </c>
      <c r="Q65" s="79">
        <f>100*O65/'2019'!O65-100</f>
        <v>-100</v>
      </c>
      <c r="R65" s="79">
        <f>100*P65/'2019'!P65-100</f>
        <v>-100</v>
      </c>
      <c r="S65" s="72">
        <f>'2022'!S65</f>
        <v>0</v>
      </c>
    </row>
    <row r="66" spans="1:19" s="75" customFormat="1" x14ac:dyDescent="0.2">
      <c r="A66" s="73" t="s">
        <v>21</v>
      </c>
      <c r="B66" s="74" t="s">
        <v>22</v>
      </c>
      <c r="C66" s="72">
        <f>'2022'!C66</f>
        <v>0</v>
      </c>
      <c r="D66" s="72">
        <f>'2022'!D66</f>
        <v>0</v>
      </c>
      <c r="E66" s="72">
        <f>'2022'!E66</f>
        <v>0</v>
      </c>
      <c r="F66" s="72">
        <f>'2022'!F66</f>
        <v>0</v>
      </c>
      <c r="G66" s="72">
        <f>'2022'!G66</f>
        <v>0</v>
      </c>
      <c r="H66" s="79">
        <f>100*G66/'2019'!G66-100</f>
        <v>-100</v>
      </c>
      <c r="I66" s="72">
        <f>'2022'!I66</f>
        <v>0</v>
      </c>
      <c r="J66" s="72">
        <f>'2022'!J66</f>
        <v>0</v>
      </c>
      <c r="K66" s="79">
        <f>100*I66/'2019'!I66-100</f>
        <v>-100</v>
      </c>
      <c r="L66" s="79">
        <f>100*J66/'2019'!J66-100</f>
        <v>-100</v>
      </c>
      <c r="M66" s="72">
        <f>'2022'!M66</f>
        <v>0</v>
      </c>
      <c r="N66" s="79">
        <f>100*M66/'2019'!M66-100</f>
        <v>-100</v>
      </c>
      <c r="O66" s="72">
        <f>'2022'!O66</f>
        <v>0</v>
      </c>
      <c r="P66" s="72">
        <f>'2022'!P66</f>
        <v>0</v>
      </c>
      <c r="Q66" s="79">
        <f>100*O66/'2019'!O66-100</f>
        <v>-100</v>
      </c>
      <c r="R66" s="79">
        <f>100*P66/'2019'!P66-100</f>
        <v>-100</v>
      </c>
      <c r="S66" s="72">
        <f>'2022'!S66</f>
        <v>0</v>
      </c>
    </row>
    <row r="67" spans="1:19" s="75" customFormat="1" x14ac:dyDescent="0.2">
      <c r="A67" s="73" t="s">
        <v>23</v>
      </c>
      <c r="B67" s="74" t="s">
        <v>24</v>
      </c>
      <c r="C67" s="72">
        <f>'2022'!C67</f>
        <v>0</v>
      </c>
      <c r="D67" s="72">
        <f>'2022'!D67</f>
        <v>0</v>
      </c>
      <c r="E67" s="72">
        <f>'2022'!E67</f>
        <v>0</v>
      </c>
      <c r="F67" s="72">
        <f>'2022'!F67</f>
        <v>0</v>
      </c>
      <c r="G67" s="72">
        <f>'2022'!G67</f>
        <v>0</v>
      </c>
      <c r="H67" s="79">
        <f>100*G67/'2019'!G67-100</f>
        <v>-100</v>
      </c>
      <c r="I67" s="72">
        <f>'2022'!I67</f>
        <v>0</v>
      </c>
      <c r="J67" s="72">
        <f>'2022'!J67</f>
        <v>0</v>
      </c>
      <c r="K67" s="79">
        <f>100*I67/'2019'!I67-100</f>
        <v>-100</v>
      </c>
      <c r="L67" s="79">
        <f>100*J67/'2019'!J67-100</f>
        <v>-100</v>
      </c>
      <c r="M67" s="72">
        <f>'2022'!M67</f>
        <v>0</v>
      </c>
      <c r="N67" s="79">
        <f>100*M67/'2019'!M67-100</f>
        <v>-100</v>
      </c>
      <c r="O67" s="72">
        <f>'2022'!O67</f>
        <v>0</v>
      </c>
      <c r="P67" s="72">
        <f>'2022'!P67</f>
        <v>0</v>
      </c>
      <c r="Q67" s="79">
        <f>100*O67/'2019'!O67-100</f>
        <v>-100</v>
      </c>
      <c r="R67" s="79">
        <f>100*P67/'2019'!P67-100</f>
        <v>-100</v>
      </c>
      <c r="S67" s="72">
        <f>'2022'!S67</f>
        <v>0</v>
      </c>
    </row>
    <row r="68" spans="1:19" s="75" customFormat="1" x14ac:dyDescent="0.2">
      <c r="A68" s="73" t="s">
        <v>25</v>
      </c>
      <c r="B68" s="74" t="s">
        <v>26</v>
      </c>
      <c r="C68" s="72">
        <f>'2022'!C68</f>
        <v>0</v>
      </c>
      <c r="D68" s="72">
        <f>'2022'!D68</f>
        <v>0</v>
      </c>
      <c r="E68" s="72">
        <f>'2022'!E68</f>
        <v>0</v>
      </c>
      <c r="F68" s="72">
        <f>'2022'!F68</f>
        <v>0</v>
      </c>
      <c r="G68" s="72">
        <f>'2022'!G68</f>
        <v>0</v>
      </c>
      <c r="H68" s="79">
        <f>100*G68/'2019'!G68-100</f>
        <v>-100</v>
      </c>
      <c r="I68" s="72">
        <f>'2022'!I68</f>
        <v>0</v>
      </c>
      <c r="J68" s="72">
        <f>'2022'!J68</f>
        <v>0</v>
      </c>
      <c r="K68" s="79">
        <f>100*I68/'2019'!I68-100</f>
        <v>-100</v>
      </c>
      <c r="L68" s="79">
        <f>100*J68/'2019'!J68-100</f>
        <v>-100</v>
      </c>
      <c r="M68" s="72">
        <f>'2022'!M68</f>
        <v>0</v>
      </c>
      <c r="N68" s="79">
        <f>100*M68/'2019'!M68-100</f>
        <v>-100</v>
      </c>
      <c r="O68" s="72">
        <f>'2022'!O68</f>
        <v>0</v>
      </c>
      <c r="P68" s="72">
        <f>'2022'!P68</f>
        <v>0</v>
      </c>
      <c r="Q68" s="79">
        <f>100*O68/'2019'!O68-100</f>
        <v>-100</v>
      </c>
      <c r="R68" s="79">
        <f>100*P68/'2019'!P68-100</f>
        <v>-100</v>
      </c>
      <c r="S68" s="72">
        <f>'2022'!S68</f>
        <v>0</v>
      </c>
    </row>
    <row r="69" spans="1:19" s="75" customFormat="1" x14ac:dyDescent="0.2">
      <c r="A69" s="73" t="s">
        <v>27</v>
      </c>
      <c r="B69" s="74" t="s">
        <v>28</v>
      </c>
      <c r="C69" s="72">
        <f>'2022'!C69</f>
        <v>0</v>
      </c>
      <c r="D69" s="72">
        <f>'2022'!D69</f>
        <v>0</v>
      </c>
      <c r="E69" s="72">
        <f>'2022'!E69</f>
        <v>0</v>
      </c>
      <c r="F69" s="72">
        <f>'2022'!F69</f>
        <v>0</v>
      </c>
      <c r="G69" s="72">
        <f>'2022'!G69</f>
        <v>0</v>
      </c>
      <c r="H69" s="79">
        <f>100*G69/'2019'!G69-100</f>
        <v>-100</v>
      </c>
      <c r="I69" s="72">
        <f>'2022'!I69</f>
        <v>0</v>
      </c>
      <c r="J69" s="72">
        <f>'2022'!J69</f>
        <v>0</v>
      </c>
      <c r="K69" s="79">
        <f>100*I69/'2019'!I69-100</f>
        <v>-100</v>
      </c>
      <c r="L69" s="79">
        <f>100*J69/'2019'!J69-100</f>
        <v>-100</v>
      </c>
      <c r="M69" s="72">
        <f>'2022'!M69</f>
        <v>0</v>
      </c>
      <c r="N69" s="79">
        <f>100*M69/'2019'!M69-100</f>
        <v>-100</v>
      </c>
      <c r="O69" s="72">
        <f>'2022'!O69</f>
        <v>0</v>
      </c>
      <c r="P69" s="72">
        <f>'2022'!P69</f>
        <v>0</v>
      </c>
      <c r="Q69" s="79">
        <f>100*O69/'2019'!O69-100</f>
        <v>-100</v>
      </c>
      <c r="R69" s="79">
        <f>100*P69/'2019'!P69-100</f>
        <v>-100</v>
      </c>
      <c r="S69" s="72">
        <f>'2022'!S69</f>
        <v>0</v>
      </c>
    </row>
    <row r="70" spans="1:19" s="75" customFormat="1" x14ac:dyDescent="0.2">
      <c r="A70" s="73" t="s">
        <v>29</v>
      </c>
      <c r="B70" s="74" t="s">
        <v>30</v>
      </c>
      <c r="C70" s="72">
        <f>'2022'!C70</f>
        <v>0</v>
      </c>
      <c r="D70" s="72">
        <f>'2022'!D70</f>
        <v>0</v>
      </c>
      <c r="E70" s="72">
        <f>'2022'!E70</f>
        <v>0</v>
      </c>
      <c r="F70" s="72">
        <f>'2022'!F70</f>
        <v>0</v>
      </c>
      <c r="G70" s="72">
        <f>'2022'!G70</f>
        <v>0</v>
      </c>
      <c r="H70" s="79">
        <f>100*G70/'2019'!G70-100</f>
        <v>-100</v>
      </c>
      <c r="I70" s="72">
        <f>'2022'!I70</f>
        <v>0</v>
      </c>
      <c r="J70" s="72">
        <f>'2022'!J70</f>
        <v>0</v>
      </c>
      <c r="K70" s="79">
        <f>100*I70/'2019'!I70-100</f>
        <v>-100</v>
      </c>
      <c r="L70" s="79">
        <f>100*J70/'2019'!J70-100</f>
        <v>-100</v>
      </c>
      <c r="M70" s="72">
        <f>'2022'!M70</f>
        <v>0</v>
      </c>
      <c r="N70" s="79">
        <f>100*M70/'2019'!M70-100</f>
        <v>-100</v>
      </c>
      <c r="O70" s="72">
        <f>'2022'!O70</f>
        <v>0</v>
      </c>
      <c r="P70" s="72">
        <f>'2022'!P70</f>
        <v>0</v>
      </c>
      <c r="Q70" s="79">
        <f>100*O70/'2019'!O70-100</f>
        <v>-100</v>
      </c>
      <c r="R70" s="79">
        <f>100*P70/'2019'!P70-100</f>
        <v>-100</v>
      </c>
      <c r="S70" s="72">
        <f>'2022'!S70</f>
        <v>0</v>
      </c>
    </row>
    <row r="71" spans="1:19" s="46" customFormat="1" x14ac:dyDescent="0.2">
      <c r="A71" s="49"/>
      <c r="B71" s="50" t="s">
        <v>75</v>
      </c>
      <c r="C71" s="51"/>
      <c r="D71" s="51"/>
      <c r="E71" s="51"/>
      <c r="F71" s="51"/>
      <c r="G71" s="51">
        <f>SUM(G64:G70)</f>
        <v>0</v>
      </c>
      <c r="H71" s="71">
        <f>G71/'2019'!G71*100-100</f>
        <v>-100</v>
      </c>
      <c r="I71" s="51">
        <f>SUM(I64:I70)</f>
        <v>0</v>
      </c>
      <c r="J71" s="51">
        <f>SUM(J64:J70)</f>
        <v>0</v>
      </c>
      <c r="K71" s="71">
        <f>I71/'2019'!I71*100-100</f>
        <v>-100</v>
      </c>
      <c r="L71" s="71">
        <f>J71/'2019'!J71*100-100</f>
        <v>-100</v>
      </c>
      <c r="M71" s="51">
        <f>SUM(M64:M70)</f>
        <v>0</v>
      </c>
      <c r="N71" s="71">
        <f>M71/'2019'!M71*100-100</f>
        <v>-100</v>
      </c>
      <c r="O71" s="51">
        <f>SUM(O64:O70)</f>
        <v>0</v>
      </c>
      <c r="P71" s="51">
        <f>SUM(P64:P70)</f>
        <v>0</v>
      </c>
      <c r="Q71" s="71">
        <f>O71/'2019'!O71*100-100</f>
        <v>-100</v>
      </c>
      <c r="R71" s="71">
        <f>P71/'2019'!P71*100-100</f>
        <v>-100</v>
      </c>
      <c r="S71" s="51"/>
    </row>
    <row r="72" spans="1:19" s="69" customFormat="1" x14ac:dyDescent="0.2">
      <c r="A72" s="54"/>
      <c r="B72" s="55" t="s">
        <v>79</v>
      </c>
      <c r="C72" s="56"/>
      <c r="D72" s="56"/>
      <c r="E72" s="56"/>
      <c r="F72" s="56"/>
      <c r="G72" s="56">
        <f>G71+G60+G49+G38+G27+G16</f>
        <v>3057225</v>
      </c>
      <c r="H72" s="71">
        <f>G72/'2019'!G72*100-100</f>
        <v>-39.834406243536414</v>
      </c>
      <c r="I72" s="56">
        <f t="shared" ref="I72:J72" si="6">I71+I60+I49+I38+I27+I16</f>
        <v>2639142</v>
      </c>
      <c r="J72" s="56">
        <f t="shared" si="6"/>
        <v>418083</v>
      </c>
      <c r="K72" s="71">
        <f>I72/'2019'!I72*100-100</f>
        <v>-37.589445782004262</v>
      </c>
      <c r="L72" s="71">
        <f>J72/'2019'!J72*100-100</f>
        <v>-50.967898558883135</v>
      </c>
      <c r="M72" s="56">
        <f>M71+M60+M49+M38+M27+M16</f>
        <v>8921676</v>
      </c>
      <c r="N72" s="71">
        <f>M72/'2019'!M72*100-100</f>
        <v>-32.683854561966257</v>
      </c>
      <c r="O72" s="56">
        <f t="shared" ref="O72:P72" si="7">O71+O60+O49+O38+O27+O16</f>
        <v>7838732</v>
      </c>
      <c r="P72" s="56">
        <f t="shared" si="7"/>
        <v>1082944</v>
      </c>
      <c r="Q72" s="71">
        <f>O72/'2019'!O72*100-100</f>
        <v>-30.173288227245038</v>
      </c>
      <c r="R72" s="71">
        <f>P72/'2019'!P72*100-100</f>
        <v>-46.585065339264034</v>
      </c>
      <c r="S72" s="56"/>
    </row>
    <row r="73" spans="1:19" s="40" customFormat="1" x14ac:dyDescent="0.2">
      <c r="A73" s="36"/>
      <c r="B73" s="37"/>
      <c r="C73" s="38"/>
      <c r="D73" s="38"/>
      <c r="E73" s="38"/>
      <c r="F73" s="38"/>
      <c r="G73" s="38"/>
      <c r="H73" s="39"/>
      <c r="I73" s="38"/>
      <c r="J73" s="38"/>
      <c r="K73" s="39"/>
      <c r="L73" s="39"/>
      <c r="M73" s="38"/>
      <c r="N73" s="39"/>
      <c r="O73" s="38"/>
      <c r="P73" s="38"/>
      <c r="Q73" s="39"/>
      <c r="R73" s="39"/>
      <c r="S73" s="38"/>
    </row>
    <row r="74" spans="1:19" x14ac:dyDescent="0.2">
      <c r="A74" s="80" t="s">
        <v>36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</row>
    <row r="75" spans="1:19" s="75" customFormat="1" x14ac:dyDescent="0.2">
      <c r="A75" s="73" t="s">
        <v>17</v>
      </c>
      <c r="B75" s="74" t="s">
        <v>18</v>
      </c>
      <c r="C75" s="72">
        <f>'2022'!C75</f>
        <v>0</v>
      </c>
      <c r="D75" s="72">
        <f>'2022'!D75</f>
        <v>0</v>
      </c>
      <c r="E75" s="72">
        <f>'2022'!E75</f>
        <v>0</v>
      </c>
      <c r="F75" s="72">
        <f>'2022'!F75</f>
        <v>0</v>
      </c>
      <c r="G75" s="72">
        <f>'2022'!G75</f>
        <v>0</v>
      </c>
      <c r="H75" s="79">
        <f>100*G75/'2019'!G75-100</f>
        <v>-100</v>
      </c>
      <c r="I75" s="72">
        <f>'2022'!I75</f>
        <v>0</v>
      </c>
      <c r="J75" s="72">
        <f>'2022'!J75</f>
        <v>0</v>
      </c>
      <c r="K75" s="79">
        <f>100*I75/'2019'!I75-100</f>
        <v>-100</v>
      </c>
      <c r="L75" s="79">
        <f>100*J75/'2019'!J75-100</f>
        <v>-100</v>
      </c>
      <c r="M75" s="72">
        <f>'2022'!M75</f>
        <v>0</v>
      </c>
      <c r="N75" s="79">
        <f>100*M75/'2019'!M75-100</f>
        <v>-100</v>
      </c>
      <c r="O75" s="72">
        <f>'2022'!O75</f>
        <v>0</v>
      </c>
      <c r="P75" s="72">
        <f>'2022'!P75</f>
        <v>0</v>
      </c>
      <c r="Q75" s="79">
        <f>100*O75/'2019'!O75-100</f>
        <v>-100</v>
      </c>
      <c r="R75" s="79">
        <f>100*P75/'2019'!P75-100</f>
        <v>-100</v>
      </c>
      <c r="S75" s="72">
        <f>'2022'!S75</f>
        <v>0</v>
      </c>
    </row>
    <row r="76" spans="1:19" s="75" customFormat="1" x14ac:dyDescent="0.2">
      <c r="A76" s="73" t="s">
        <v>19</v>
      </c>
      <c r="B76" s="74" t="s">
        <v>20</v>
      </c>
      <c r="C76" s="72">
        <f>'2022'!C76</f>
        <v>0</v>
      </c>
      <c r="D76" s="72">
        <f>'2022'!D76</f>
        <v>0</v>
      </c>
      <c r="E76" s="72">
        <f>'2022'!E76</f>
        <v>0</v>
      </c>
      <c r="F76" s="72">
        <f>'2022'!F76</f>
        <v>0</v>
      </c>
      <c r="G76" s="72">
        <f>'2022'!G76</f>
        <v>0</v>
      </c>
      <c r="H76" s="79">
        <f>100*G76/'2019'!G76-100</f>
        <v>-100</v>
      </c>
      <c r="I76" s="72">
        <f>'2022'!I76</f>
        <v>0</v>
      </c>
      <c r="J76" s="72">
        <f>'2022'!J76</f>
        <v>0</v>
      </c>
      <c r="K76" s="79">
        <f>100*I76/'2019'!I76-100</f>
        <v>-100</v>
      </c>
      <c r="L76" s="79">
        <f>100*J76/'2019'!J76-100</f>
        <v>-100</v>
      </c>
      <c r="M76" s="72">
        <f>'2022'!M76</f>
        <v>0</v>
      </c>
      <c r="N76" s="79">
        <f>100*M76/'2019'!M76-100</f>
        <v>-100</v>
      </c>
      <c r="O76" s="72">
        <f>'2022'!O76</f>
        <v>0</v>
      </c>
      <c r="P76" s="72">
        <f>'2022'!P76</f>
        <v>0</v>
      </c>
      <c r="Q76" s="79">
        <f>100*O76/'2019'!O76-100</f>
        <v>-100</v>
      </c>
      <c r="R76" s="79">
        <f>100*P76/'2019'!P76-100</f>
        <v>-100</v>
      </c>
      <c r="S76" s="72">
        <f>'2022'!S76</f>
        <v>0</v>
      </c>
    </row>
    <row r="77" spans="1:19" s="75" customFormat="1" x14ac:dyDescent="0.2">
      <c r="A77" s="73" t="s">
        <v>21</v>
      </c>
      <c r="B77" s="74" t="s">
        <v>22</v>
      </c>
      <c r="C77" s="72">
        <f>'2022'!C77</f>
        <v>0</v>
      </c>
      <c r="D77" s="72">
        <f>'2022'!D77</f>
        <v>0</v>
      </c>
      <c r="E77" s="72">
        <f>'2022'!E77</f>
        <v>0</v>
      </c>
      <c r="F77" s="72">
        <f>'2022'!F77</f>
        <v>0</v>
      </c>
      <c r="G77" s="72">
        <f>'2022'!G77</f>
        <v>0</v>
      </c>
      <c r="H77" s="79">
        <f>100*G77/'2019'!G77-100</f>
        <v>-100</v>
      </c>
      <c r="I77" s="72">
        <f>'2022'!I77</f>
        <v>0</v>
      </c>
      <c r="J77" s="72">
        <f>'2022'!J77</f>
        <v>0</v>
      </c>
      <c r="K77" s="79">
        <f>100*I77/'2019'!I77-100</f>
        <v>-100</v>
      </c>
      <c r="L77" s="79">
        <f>100*J77/'2019'!J77-100</f>
        <v>-100</v>
      </c>
      <c r="M77" s="72">
        <f>'2022'!M77</f>
        <v>0</v>
      </c>
      <c r="N77" s="79">
        <f>100*M77/'2019'!M77-100</f>
        <v>-100</v>
      </c>
      <c r="O77" s="72">
        <f>'2022'!O77</f>
        <v>0</v>
      </c>
      <c r="P77" s="72">
        <f>'2022'!P77</f>
        <v>0</v>
      </c>
      <c r="Q77" s="79">
        <f>100*O77/'2019'!O77-100</f>
        <v>-100</v>
      </c>
      <c r="R77" s="79">
        <f>100*P77/'2019'!P77-100</f>
        <v>-100</v>
      </c>
      <c r="S77" s="72">
        <f>'2022'!S77</f>
        <v>0</v>
      </c>
    </row>
    <row r="78" spans="1:19" s="75" customFormat="1" x14ac:dyDescent="0.2">
      <c r="A78" s="73" t="s">
        <v>23</v>
      </c>
      <c r="B78" s="74" t="s">
        <v>24</v>
      </c>
      <c r="C78" s="72">
        <f>'2022'!C78</f>
        <v>0</v>
      </c>
      <c r="D78" s="72">
        <f>'2022'!D78</f>
        <v>0</v>
      </c>
      <c r="E78" s="72">
        <f>'2022'!E78</f>
        <v>0</v>
      </c>
      <c r="F78" s="72">
        <f>'2022'!F78</f>
        <v>0</v>
      </c>
      <c r="G78" s="72">
        <f>'2022'!G78</f>
        <v>0</v>
      </c>
      <c r="H78" s="79">
        <f>100*G78/'2019'!G78-100</f>
        <v>-100</v>
      </c>
      <c r="I78" s="72">
        <f>'2022'!I78</f>
        <v>0</v>
      </c>
      <c r="J78" s="72">
        <f>'2022'!J78</f>
        <v>0</v>
      </c>
      <c r="K78" s="79">
        <f>100*I78/'2019'!I78-100</f>
        <v>-100</v>
      </c>
      <c r="L78" s="79">
        <f>100*J78/'2019'!J78-100</f>
        <v>-100</v>
      </c>
      <c r="M78" s="72">
        <f>'2022'!M78</f>
        <v>0</v>
      </c>
      <c r="N78" s="79">
        <f>100*M78/'2019'!M78-100</f>
        <v>-100</v>
      </c>
      <c r="O78" s="72">
        <f>'2022'!O78</f>
        <v>0</v>
      </c>
      <c r="P78" s="72">
        <f>'2022'!P78</f>
        <v>0</v>
      </c>
      <c r="Q78" s="79">
        <f>100*O78/'2019'!O78-100</f>
        <v>-100</v>
      </c>
      <c r="R78" s="79">
        <f>100*P78/'2019'!P78-100</f>
        <v>-100</v>
      </c>
      <c r="S78" s="72">
        <f>'2022'!S78</f>
        <v>0</v>
      </c>
    </row>
    <row r="79" spans="1:19" s="75" customFormat="1" x14ac:dyDescent="0.2">
      <c r="A79" s="73" t="s">
        <v>25</v>
      </c>
      <c r="B79" s="74" t="s">
        <v>26</v>
      </c>
      <c r="C79" s="72">
        <f>'2022'!C79</f>
        <v>0</v>
      </c>
      <c r="D79" s="72">
        <f>'2022'!D79</f>
        <v>0</v>
      </c>
      <c r="E79" s="72">
        <f>'2022'!E79</f>
        <v>0</v>
      </c>
      <c r="F79" s="72">
        <f>'2022'!F79</f>
        <v>0</v>
      </c>
      <c r="G79" s="72">
        <f>'2022'!G79</f>
        <v>0</v>
      </c>
      <c r="H79" s="79">
        <f>100*G79/'2019'!G79-100</f>
        <v>-100</v>
      </c>
      <c r="I79" s="72">
        <f>'2022'!I79</f>
        <v>0</v>
      </c>
      <c r="J79" s="72">
        <f>'2022'!J79</f>
        <v>0</v>
      </c>
      <c r="K79" s="79">
        <f>100*I79/'2019'!I79-100</f>
        <v>-100</v>
      </c>
      <c r="L79" s="79">
        <f>100*J79/'2019'!J79-100</f>
        <v>-100</v>
      </c>
      <c r="M79" s="72">
        <f>'2022'!M79</f>
        <v>0</v>
      </c>
      <c r="N79" s="79">
        <f>100*M79/'2019'!M79-100</f>
        <v>-100</v>
      </c>
      <c r="O79" s="72">
        <f>'2022'!O79</f>
        <v>0</v>
      </c>
      <c r="P79" s="72">
        <f>'2022'!P79</f>
        <v>0</v>
      </c>
      <c r="Q79" s="79">
        <f>100*O79/'2019'!O79-100</f>
        <v>-100</v>
      </c>
      <c r="R79" s="79">
        <f>100*P79/'2019'!P79-100</f>
        <v>-100</v>
      </c>
      <c r="S79" s="72">
        <f>'2022'!S79</f>
        <v>0</v>
      </c>
    </row>
    <row r="80" spans="1:19" s="75" customFormat="1" x14ac:dyDescent="0.2">
      <c r="A80" s="73" t="s">
        <v>27</v>
      </c>
      <c r="B80" s="74" t="s">
        <v>28</v>
      </c>
      <c r="C80" s="72">
        <f>'2022'!C80</f>
        <v>0</v>
      </c>
      <c r="D80" s="72">
        <f>'2022'!D80</f>
        <v>0</v>
      </c>
      <c r="E80" s="72">
        <f>'2022'!E80</f>
        <v>0</v>
      </c>
      <c r="F80" s="72">
        <f>'2022'!F80</f>
        <v>0</v>
      </c>
      <c r="G80" s="72">
        <f>'2022'!G80</f>
        <v>0</v>
      </c>
      <c r="H80" s="79">
        <f>100*G80/'2019'!G80-100</f>
        <v>-100</v>
      </c>
      <c r="I80" s="72">
        <f>'2022'!I80</f>
        <v>0</v>
      </c>
      <c r="J80" s="72">
        <f>'2022'!J80</f>
        <v>0</v>
      </c>
      <c r="K80" s="79">
        <f>100*I80/'2019'!I80-100</f>
        <v>-100</v>
      </c>
      <c r="L80" s="79">
        <f>100*J80/'2019'!J80-100</f>
        <v>-100</v>
      </c>
      <c r="M80" s="72">
        <f>'2022'!M80</f>
        <v>0</v>
      </c>
      <c r="N80" s="79">
        <f>100*M80/'2019'!M80-100</f>
        <v>-100</v>
      </c>
      <c r="O80" s="72">
        <f>'2022'!O80</f>
        <v>0</v>
      </c>
      <c r="P80" s="72">
        <f>'2022'!P80</f>
        <v>0</v>
      </c>
      <c r="Q80" s="79">
        <f>100*O80/'2019'!O80-100</f>
        <v>-100</v>
      </c>
      <c r="R80" s="79">
        <f>100*P80/'2019'!P80-100</f>
        <v>-100</v>
      </c>
      <c r="S80" s="72">
        <f>'2022'!S80</f>
        <v>0</v>
      </c>
    </row>
    <row r="81" spans="1:19" s="75" customFormat="1" x14ac:dyDescent="0.2">
      <c r="A81" s="73" t="s">
        <v>29</v>
      </c>
      <c r="B81" s="74" t="s">
        <v>30</v>
      </c>
      <c r="C81" s="72">
        <f>'2022'!C81</f>
        <v>0</v>
      </c>
      <c r="D81" s="72">
        <f>'2022'!D81</f>
        <v>0</v>
      </c>
      <c r="E81" s="72">
        <f>'2022'!E81</f>
        <v>0</v>
      </c>
      <c r="F81" s="72">
        <f>'2022'!F81</f>
        <v>0</v>
      </c>
      <c r="G81" s="72">
        <f>'2022'!G81</f>
        <v>0</v>
      </c>
      <c r="H81" s="79">
        <f>100*G81/'2019'!G81-100</f>
        <v>-100</v>
      </c>
      <c r="I81" s="72">
        <f>'2022'!I81</f>
        <v>0</v>
      </c>
      <c r="J81" s="72">
        <f>'2022'!J81</f>
        <v>0</v>
      </c>
      <c r="K81" s="79">
        <f>100*I81/'2019'!I81-100</f>
        <v>-100</v>
      </c>
      <c r="L81" s="79">
        <f>100*J81/'2019'!J81-100</f>
        <v>-100</v>
      </c>
      <c r="M81" s="72">
        <f>'2022'!M81</f>
        <v>0</v>
      </c>
      <c r="N81" s="79">
        <f>100*M81/'2019'!M81-100</f>
        <v>-100</v>
      </c>
      <c r="O81" s="72">
        <f>'2022'!O81</f>
        <v>0</v>
      </c>
      <c r="P81" s="72">
        <f>'2022'!P81</f>
        <v>0</v>
      </c>
      <c r="Q81" s="79">
        <f>100*O81/'2019'!O81-100</f>
        <v>-100</v>
      </c>
      <c r="R81" s="79">
        <f>100*P81/'2019'!P81-100</f>
        <v>-100</v>
      </c>
      <c r="S81" s="72">
        <f>'2022'!S81</f>
        <v>0</v>
      </c>
    </row>
    <row r="82" spans="1:19" s="46" customFormat="1" x14ac:dyDescent="0.2">
      <c r="A82" s="49"/>
      <c r="B82" s="50" t="s">
        <v>75</v>
      </c>
      <c r="C82" s="51"/>
      <c r="D82" s="51"/>
      <c r="E82" s="51"/>
      <c r="F82" s="51"/>
      <c r="G82" s="51">
        <f>SUM(G75:G81)</f>
        <v>0</v>
      </c>
      <c r="H82" s="71">
        <f>G82/'2019'!G82*100-100</f>
        <v>-100</v>
      </c>
      <c r="I82" s="51">
        <f>SUM(I75:I81)</f>
        <v>0</v>
      </c>
      <c r="J82" s="51">
        <f>SUM(J75:J81)</f>
        <v>0</v>
      </c>
      <c r="K82" s="71">
        <f>I82/'2019'!I82*100-100</f>
        <v>-100</v>
      </c>
      <c r="L82" s="71">
        <f>J82/'2019'!J82*100-100</f>
        <v>-100</v>
      </c>
      <c r="M82" s="51">
        <f>SUM(M75:M81)</f>
        <v>0</v>
      </c>
      <c r="N82" s="71">
        <f>M82/'2019'!M82*100-100</f>
        <v>-100</v>
      </c>
      <c r="O82" s="51">
        <f>SUM(O75:O81)</f>
        <v>0</v>
      </c>
      <c r="P82" s="51">
        <f>SUM(P75:P81)</f>
        <v>0</v>
      </c>
      <c r="Q82" s="71">
        <f>O82/'2019'!O82*100-100</f>
        <v>-100</v>
      </c>
      <c r="R82" s="71">
        <f>P82/'2019'!P82*100-100</f>
        <v>-100</v>
      </c>
      <c r="S82" s="51"/>
    </row>
    <row r="83" spans="1:19" s="69" customFormat="1" x14ac:dyDescent="0.2">
      <c r="A83" s="54"/>
      <c r="B83" s="55" t="s">
        <v>87</v>
      </c>
      <c r="C83" s="56"/>
      <c r="D83" s="56"/>
      <c r="E83" s="56"/>
      <c r="F83" s="56"/>
      <c r="G83" s="56">
        <f>G82+G71+G60+G49+G38+G27+G16</f>
        <v>3057225</v>
      </c>
      <c r="H83" s="71">
        <f>G83/'2019'!G83*100-100</f>
        <v>-49.588584410811087</v>
      </c>
      <c r="I83" s="56">
        <f>I82+I71+I60+I49+I38+I27+I16</f>
        <v>2639142</v>
      </c>
      <c r="J83" s="56">
        <f t="shared" ref="J83" si="8">J82+J71+J60+J49+J38+J27+J16</f>
        <v>418083</v>
      </c>
      <c r="K83" s="71">
        <f>I83/'2019'!I83*100-100</f>
        <v>-47.577251856994309</v>
      </c>
      <c r="L83" s="71">
        <f>J83/'2019'!J83*100-100</f>
        <v>-59.417455183633535</v>
      </c>
      <c r="M83" s="56">
        <f>M82+M71+M60+M49+M38+M27+M16</f>
        <v>8921676</v>
      </c>
      <c r="N83" s="71">
        <f>M83/'2019'!M83*100-100</f>
        <v>-44.262927603272573</v>
      </c>
      <c r="O83" s="56">
        <f t="shared" ref="O83:P83" si="9">O82+O71+O60+O49+O38+O27+O16</f>
        <v>7838732</v>
      </c>
      <c r="P83" s="56">
        <f t="shared" si="9"/>
        <v>1082944</v>
      </c>
      <c r="Q83" s="71">
        <f>O83/'2019'!O83*100-100</f>
        <v>-41.9402600474967</v>
      </c>
      <c r="R83" s="71">
        <f>P83/'2019'!P83*100-100</f>
        <v>-56.77852016847271</v>
      </c>
      <c r="S83" s="56"/>
    </row>
    <row r="84" spans="1:19" s="35" customFormat="1" x14ac:dyDescent="0.2">
      <c r="A84" s="31"/>
      <c r="B84" s="32"/>
      <c r="C84" s="33"/>
      <c r="D84" s="33"/>
      <c r="E84" s="33"/>
      <c r="F84" s="33"/>
      <c r="G84" s="33"/>
      <c r="H84" s="34"/>
      <c r="I84" s="33"/>
      <c r="J84" s="33"/>
      <c r="K84" s="34"/>
      <c r="L84" s="34"/>
      <c r="M84" s="33"/>
      <c r="N84" s="34"/>
      <c r="O84" s="33"/>
      <c r="P84" s="33"/>
      <c r="Q84" s="34"/>
      <c r="R84" s="34"/>
      <c r="S84" s="33"/>
    </row>
    <row r="85" spans="1:19" x14ac:dyDescent="0.2">
      <c r="A85" s="80" t="s">
        <v>37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</row>
    <row r="86" spans="1:19" s="75" customFormat="1" x14ac:dyDescent="0.2">
      <c r="A86" s="73" t="s">
        <v>17</v>
      </c>
      <c r="B86" s="74" t="s">
        <v>18</v>
      </c>
      <c r="C86" s="72">
        <f>'2022'!C86</f>
        <v>0</v>
      </c>
      <c r="D86" s="72">
        <f>'2022'!D86</f>
        <v>0</v>
      </c>
      <c r="E86" s="72">
        <f>'2022'!E86</f>
        <v>0</v>
      </c>
      <c r="F86" s="72">
        <f>'2022'!F86</f>
        <v>0</v>
      </c>
      <c r="G86" s="72">
        <f>'2022'!G86</f>
        <v>0</v>
      </c>
      <c r="H86" s="79">
        <f>100*G86/'2019'!G86-100</f>
        <v>-100</v>
      </c>
      <c r="I86" s="72">
        <f>'2022'!I86</f>
        <v>0</v>
      </c>
      <c r="J86" s="72">
        <f>'2022'!J86</f>
        <v>0</v>
      </c>
      <c r="K86" s="79">
        <f>100*I86/'2019'!I86-100</f>
        <v>-100</v>
      </c>
      <c r="L86" s="79">
        <f>100*J86/'2019'!J86-100</f>
        <v>-100</v>
      </c>
      <c r="M86" s="72">
        <f>'2022'!M86</f>
        <v>0</v>
      </c>
      <c r="N86" s="79">
        <f>100*M86/'2019'!M86-100</f>
        <v>-100</v>
      </c>
      <c r="O86" s="72">
        <f>'2022'!O86</f>
        <v>0</v>
      </c>
      <c r="P86" s="72">
        <f>'2022'!P86</f>
        <v>0</v>
      </c>
      <c r="Q86" s="79">
        <f>100*O86/'2019'!O86-100</f>
        <v>-100</v>
      </c>
      <c r="R86" s="79">
        <f>100*P86/'2019'!P86-100</f>
        <v>-100</v>
      </c>
      <c r="S86" s="72">
        <f>'2022'!S86</f>
        <v>0</v>
      </c>
    </row>
    <row r="87" spans="1:19" s="75" customFormat="1" x14ac:dyDescent="0.2">
      <c r="A87" s="73" t="s">
        <v>19</v>
      </c>
      <c r="B87" s="74" t="s">
        <v>20</v>
      </c>
      <c r="C87" s="72">
        <f>'2022'!C87</f>
        <v>0</v>
      </c>
      <c r="D87" s="72">
        <f>'2022'!D87</f>
        <v>0</v>
      </c>
      <c r="E87" s="72">
        <f>'2022'!E87</f>
        <v>0</v>
      </c>
      <c r="F87" s="72">
        <f>'2022'!F87</f>
        <v>0</v>
      </c>
      <c r="G87" s="72">
        <f>'2022'!G87</f>
        <v>0</v>
      </c>
      <c r="H87" s="79">
        <f>100*G87/'2019'!G87-100</f>
        <v>-100</v>
      </c>
      <c r="I87" s="72">
        <f>'2022'!I87</f>
        <v>0</v>
      </c>
      <c r="J87" s="72">
        <f>'2022'!J87</f>
        <v>0</v>
      </c>
      <c r="K87" s="79">
        <f>100*I87/'2019'!I87-100</f>
        <v>-100</v>
      </c>
      <c r="L87" s="79">
        <f>100*J87/'2019'!J87-100</f>
        <v>-100</v>
      </c>
      <c r="M87" s="72">
        <f>'2022'!M87</f>
        <v>0</v>
      </c>
      <c r="N87" s="79">
        <f>100*M87/'2019'!M87-100</f>
        <v>-100</v>
      </c>
      <c r="O87" s="72">
        <f>'2022'!O87</f>
        <v>0</v>
      </c>
      <c r="P87" s="72">
        <f>'2022'!P87</f>
        <v>0</v>
      </c>
      <c r="Q87" s="79">
        <f>100*O87/'2019'!O87-100</f>
        <v>-100</v>
      </c>
      <c r="R87" s="79">
        <f>100*P87/'2019'!P87-100</f>
        <v>-100</v>
      </c>
      <c r="S87" s="72">
        <f>'2022'!S87</f>
        <v>0</v>
      </c>
    </row>
    <row r="88" spans="1:19" s="75" customFormat="1" x14ac:dyDescent="0.2">
      <c r="A88" s="73" t="s">
        <v>21</v>
      </c>
      <c r="B88" s="74" t="s">
        <v>22</v>
      </c>
      <c r="C88" s="72">
        <f>'2022'!C88</f>
        <v>0</v>
      </c>
      <c r="D88" s="72">
        <f>'2022'!D88</f>
        <v>0</v>
      </c>
      <c r="E88" s="72">
        <f>'2022'!E88</f>
        <v>0</v>
      </c>
      <c r="F88" s="72">
        <f>'2022'!F88</f>
        <v>0</v>
      </c>
      <c r="G88" s="72">
        <f>'2022'!G88</f>
        <v>0</v>
      </c>
      <c r="H88" s="79">
        <f>100*G88/'2019'!G88-100</f>
        <v>-100</v>
      </c>
      <c r="I88" s="72">
        <f>'2022'!I88</f>
        <v>0</v>
      </c>
      <c r="J88" s="72">
        <f>'2022'!J88</f>
        <v>0</v>
      </c>
      <c r="K88" s="79">
        <f>100*I88/'2019'!I88-100</f>
        <v>-100</v>
      </c>
      <c r="L88" s="79">
        <f>100*J88/'2019'!J88-100</f>
        <v>-100</v>
      </c>
      <c r="M88" s="72">
        <f>'2022'!M88</f>
        <v>0</v>
      </c>
      <c r="N88" s="79">
        <f>100*M88/'2019'!M88-100</f>
        <v>-100</v>
      </c>
      <c r="O88" s="72">
        <f>'2022'!O88</f>
        <v>0</v>
      </c>
      <c r="P88" s="72">
        <f>'2022'!P88</f>
        <v>0</v>
      </c>
      <c r="Q88" s="79">
        <f>100*O88/'2019'!O88-100</f>
        <v>-100</v>
      </c>
      <c r="R88" s="79">
        <f>100*P88/'2019'!P88-100</f>
        <v>-100</v>
      </c>
      <c r="S88" s="72">
        <f>'2022'!S88</f>
        <v>0</v>
      </c>
    </row>
    <row r="89" spans="1:19" s="75" customFormat="1" x14ac:dyDescent="0.2">
      <c r="A89" s="73" t="s">
        <v>23</v>
      </c>
      <c r="B89" s="74" t="s">
        <v>24</v>
      </c>
      <c r="C89" s="72">
        <f>'2022'!C89</f>
        <v>0</v>
      </c>
      <c r="D89" s="72">
        <f>'2022'!D89</f>
        <v>0</v>
      </c>
      <c r="E89" s="72">
        <f>'2022'!E89</f>
        <v>0</v>
      </c>
      <c r="F89" s="72">
        <f>'2022'!F89</f>
        <v>0</v>
      </c>
      <c r="G89" s="72">
        <f>'2022'!G89</f>
        <v>0</v>
      </c>
      <c r="H89" s="79">
        <f>100*G89/'2019'!G89-100</f>
        <v>-100</v>
      </c>
      <c r="I89" s="72">
        <f>'2022'!I89</f>
        <v>0</v>
      </c>
      <c r="J89" s="72">
        <f>'2022'!J89</f>
        <v>0</v>
      </c>
      <c r="K89" s="79">
        <f>100*I89/'2019'!I89-100</f>
        <v>-100</v>
      </c>
      <c r="L89" s="79">
        <f>100*J89/'2019'!J89-100</f>
        <v>-100</v>
      </c>
      <c r="M89" s="72">
        <f>'2022'!M89</f>
        <v>0</v>
      </c>
      <c r="N89" s="79">
        <f>100*M89/'2019'!M89-100</f>
        <v>-100</v>
      </c>
      <c r="O89" s="72">
        <f>'2022'!O89</f>
        <v>0</v>
      </c>
      <c r="P89" s="72">
        <f>'2022'!P89</f>
        <v>0</v>
      </c>
      <c r="Q89" s="79">
        <f>100*O89/'2019'!O89-100</f>
        <v>-100</v>
      </c>
      <c r="R89" s="79">
        <f>100*P89/'2019'!P89-100</f>
        <v>-100</v>
      </c>
      <c r="S89" s="72">
        <f>'2022'!S89</f>
        <v>0</v>
      </c>
    </row>
    <row r="90" spans="1:19" s="75" customFormat="1" x14ac:dyDescent="0.2">
      <c r="A90" s="73" t="s">
        <v>25</v>
      </c>
      <c r="B90" s="74" t="s">
        <v>26</v>
      </c>
      <c r="C90" s="72">
        <f>'2022'!C90</f>
        <v>0</v>
      </c>
      <c r="D90" s="72">
        <f>'2022'!D90</f>
        <v>0</v>
      </c>
      <c r="E90" s="72">
        <f>'2022'!E90</f>
        <v>0</v>
      </c>
      <c r="F90" s="72">
        <f>'2022'!F90</f>
        <v>0</v>
      </c>
      <c r="G90" s="72">
        <f>'2022'!G90</f>
        <v>0</v>
      </c>
      <c r="H90" s="79">
        <f>100*G90/'2019'!G90-100</f>
        <v>-100</v>
      </c>
      <c r="I90" s="72">
        <f>'2022'!I90</f>
        <v>0</v>
      </c>
      <c r="J90" s="72">
        <f>'2022'!J90</f>
        <v>0</v>
      </c>
      <c r="K90" s="79">
        <f>100*I90/'2019'!I90-100</f>
        <v>-100</v>
      </c>
      <c r="L90" s="79">
        <f>100*J90/'2019'!J90-100</f>
        <v>-100</v>
      </c>
      <c r="M90" s="72">
        <f>'2022'!M90</f>
        <v>0</v>
      </c>
      <c r="N90" s="79">
        <f>100*M90/'2019'!M90-100</f>
        <v>-100</v>
      </c>
      <c r="O90" s="72">
        <f>'2022'!O90</f>
        <v>0</v>
      </c>
      <c r="P90" s="72">
        <f>'2022'!P90</f>
        <v>0</v>
      </c>
      <c r="Q90" s="79">
        <f>100*O90/'2019'!O90-100</f>
        <v>-100</v>
      </c>
      <c r="R90" s="79">
        <f>100*P90/'2019'!P90-100</f>
        <v>-100</v>
      </c>
      <c r="S90" s="72">
        <f>'2022'!S90</f>
        <v>0</v>
      </c>
    </row>
    <row r="91" spans="1:19" s="75" customFormat="1" x14ac:dyDescent="0.2">
      <c r="A91" s="73" t="s">
        <v>27</v>
      </c>
      <c r="B91" s="74" t="s">
        <v>28</v>
      </c>
      <c r="C91" s="72">
        <f>'2022'!C91</f>
        <v>0</v>
      </c>
      <c r="D91" s="72">
        <f>'2022'!D91</f>
        <v>0</v>
      </c>
      <c r="E91" s="72">
        <f>'2022'!E91</f>
        <v>0</v>
      </c>
      <c r="F91" s="72">
        <f>'2022'!F91</f>
        <v>0</v>
      </c>
      <c r="G91" s="72">
        <f>'2022'!G91</f>
        <v>0</v>
      </c>
      <c r="H91" s="79">
        <f>100*G91/'2019'!G91-100</f>
        <v>-100</v>
      </c>
      <c r="I91" s="72">
        <f>'2022'!I91</f>
        <v>0</v>
      </c>
      <c r="J91" s="72">
        <f>'2022'!J91</f>
        <v>0</v>
      </c>
      <c r="K91" s="79">
        <f>100*I91/'2019'!I91-100</f>
        <v>-100</v>
      </c>
      <c r="L91" s="79">
        <f>100*J91/'2019'!J91-100</f>
        <v>-100</v>
      </c>
      <c r="M91" s="72">
        <f>'2022'!M91</f>
        <v>0</v>
      </c>
      <c r="N91" s="79">
        <f>100*M91/'2019'!M91-100</f>
        <v>-100</v>
      </c>
      <c r="O91" s="72">
        <f>'2022'!O91</f>
        <v>0</v>
      </c>
      <c r="P91" s="72">
        <f>'2022'!P91</f>
        <v>0</v>
      </c>
      <c r="Q91" s="79">
        <f>100*O91/'2019'!O91-100</f>
        <v>-100</v>
      </c>
      <c r="R91" s="79">
        <f>100*P91/'2019'!P91-100</f>
        <v>-100</v>
      </c>
      <c r="S91" s="72">
        <f>'2022'!S91</f>
        <v>0</v>
      </c>
    </row>
    <row r="92" spans="1:19" s="75" customFormat="1" x14ac:dyDescent="0.2">
      <c r="A92" s="73" t="s">
        <v>29</v>
      </c>
      <c r="B92" s="74" t="s">
        <v>30</v>
      </c>
      <c r="C92" s="72">
        <f>'2022'!C92</f>
        <v>0</v>
      </c>
      <c r="D92" s="72">
        <f>'2022'!D92</f>
        <v>0</v>
      </c>
      <c r="E92" s="72">
        <f>'2022'!E92</f>
        <v>0</v>
      </c>
      <c r="F92" s="72">
        <f>'2022'!F92</f>
        <v>0</v>
      </c>
      <c r="G92" s="72">
        <f>'2022'!G92</f>
        <v>0</v>
      </c>
      <c r="H92" s="79">
        <f>100*G92/'2019'!G92-100</f>
        <v>-100</v>
      </c>
      <c r="I92" s="72">
        <f>'2022'!I92</f>
        <v>0</v>
      </c>
      <c r="J92" s="72">
        <f>'2022'!J92</f>
        <v>0</v>
      </c>
      <c r="K92" s="79">
        <f>100*I92/'2019'!I92-100</f>
        <v>-100</v>
      </c>
      <c r="L92" s="79">
        <f>100*J92/'2019'!J92-100</f>
        <v>-100</v>
      </c>
      <c r="M92" s="72">
        <f>'2022'!M92</f>
        <v>0</v>
      </c>
      <c r="N92" s="79">
        <f>100*M92/'2019'!M92-100</f>
        <v>-100</v>
      </c>
      <c r="O92" s="72">
        <f>'2022'!O92</f>
        <v>0</v>
      </c>
      <c r="P92" s="72">
        <f>'2022'!P92</f>
        <v>0</v>
      </c>
      <c r="Q92" s="79">
        <f>100*O92/'2019'!O92-100</f>
        <v>-100</v>
      </c>
      <c r="R92" s="79">
        <f>100*P92/'2019'!P92-100</f>
        <v>-100</v>
      </c>
      <c r="S92" s="72">
        <f>'2022'!S92</f>
        <v>0</v>
      </c>
    </row>
    <row r="93" spans="1:19" s="46" customFormat="1" x14ac:dyDescent="0.2">
      <c r="A93" s="49"/>
      <c r="B93" s="50" t="s">
        <v>75</v>
      </c>
      <c r="C93" s="51"/>
      <c r="D93" s="51"/>
      <c r="E93" s="51"/>
      <c r="F93" s="51"/>
      <c r="G93" s="51">
        <f>SUM(G86:G92)</f>
        <v>0</v>
      </c>
      <c r="H93" s="71">
        <f>G93/'2019'!G93*100-100</f>
        <v>-100</v>
      </c>
      <c r="I93" s="51">
        <f>SUM(I86:I92)</f>
        <v>0</v>
      </c>
      <c r="J93" s="51">
        <f>SUM(J86:J92)</f>
        <v>0</v>
      </c>
      <c r="K93" s="71">
        <f>I93/'2019'!I93*100-100</f>
        <v>-100</v>
      </c>
      <c r="L93" s="71">
        <f>J93/'2019'!J93*100-100</f>
        <v>-100</v>
      </c>
      <c r="M93" s="51">
        <f>SUM(M86:M92)</f>
        <v>0</v>
      </c>
      <c r="N93" s="71">
        <f>M93/'2019'!M93*100-100</f>
        <v>-100</v>
      </c>
      <c r="O93" s="51">
        <f>SUM(O86:O92)</f>
        <v>0</v>
      </c>
      <c r="P93" s="51">
        <f>SUM(P86:P92)</f>
        <v>0</v>
      </c>
      <c r="Q93" s="71">
        <f>O93/'2019'!O93*100-100</f>
        <v>-100</v>
      </c>
      <c r="R93" s="71">
        <f>P93/'2019'!P93*100-100</f>
        <v>-100</v>
      </c>
      <c r="S93" s="51"/>
    </row>
    <row r="94" spans="1:19" s="69" customFormat="1" x14ac:dyDescent="0.2">
      <c r="A94" s="54"/>
      <c r="B94" s="55" t="s">
        <v>81</v>
      </c>
      <c r="C94" s="56"/>
      <c r="D94" s="56"/>
      <c r="E94" s="56"/>
      <c r="F94" s="56"/>
      <c r="G94" s="56">
        <f>G93+G82+G71+G60+G49+G38+G27+G16</f>
        <v>3057225</v>
      </c>
      <c r="H94" s="71">
        <f>G94/'2019'!G94*100-100</f>
        <v>-56.726073700391517</v>
      </c>
      <c r="I94" s="56">
        <f>I93+I82+I71+I60+I49+I38+I27+I16</f>
        <v>2639142</v>
      </c>
      <c r="J94" s="56">
        <f>J93+J82+J71+J60+J49+J38+J27+J16</f>
        <v>418083</v>
      </c>
      <c r="K94" s="71">
        <f>I94/'2019'!I94*100-100</f>
        <v>-54.849916984088829</v>
      </c>
      <c r="L94" s="71">
        <f>J94/'2019'!J94*100-100</f>
        <v>-65.718397284255317</v>
      </c>
      <c r="M94" s="56">
        <f>M93+M82+M71+M60+M49+M38+M27+M16</f>
        <v>8921676</v>
      </c>
      <c r="N94" s="71">
        <f>M94/'2019'!M94*100-100</f>
        <v>-52.560438850487373</v>
      </c>
      <c r="O94" s="56">
        <f>O93+O82+O71+O60+O49+O38+O27+O16</f>
        <v>7838732</v>
      </c>
      <c r="P94" s="56">
        <f t="shared" ref="P94" si="10">P93+P82+P71+P60+P49+P38+P27+P16</f>
        <v>1082944</v>
      </c>
      <c r="Q94" s="71">
        <f>O94/'2019'!O94*100-100</f>
        <v>-50.313745922722845</v>
      </c>
      <c r="R94" s="71">
        <f>P94/'2019'!P94*100-100</f>
        <v>-64.258625156562246</v>
      </c>
      <c r="S94" s="56"/>
    </row>
    <row r="95" spans="1:19" s="40" customFormat="1" x14ac:dyDescent="0.2">
      <c r="A95" s="36"/>
      <c r="B95" s="37"/>
      <c r="C95" s="38"/>
      <c r="D95" s="38"/>
      <c r="E95" s="38"/>
      <c r="F95" s="38"/>
      <c r="G95" s="38"/>
      <c r="H95" s="39"/>
      <c r="I95" s="38"/>
      <c r="J95" s="38"/>
      <c r="K95" s="39"/>
      <c r="L95" s="39"/>
      <c r="M95" s="38"/>
      <c r="N95" s="39"/>
      <c r="O95" s="38"/>
      <c r="P95" s="38"/>
      <c r="Q95" s="39"/>
      <c r="R95" s="39"/>
      <c r="S95" s="38"/>
    </row>
    <row r="96" spans="1:19" x14ac:dyDescent="0.2">
      <c r="A96" s="80" t="s">
        <v>38</v>
      </c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</row>
    <row r="97" spans="1:19" s="75" customFormat="1" x14ac:dyDescent="0.2">
      <c r="A97" s="73" t="s">
        <v>17</v>
      </c>
      <c r="B97" s="74" t="s">
        <v>18</v>
      </c>
      <c r="C97" s="72">
        <f>'2022'!C97</f>
        <v>0</v>
      </c>
      <c r="D97" s="72">
        <f>'2022'!D97</f>
        <v>0</v>
      </c>
      <c r="E97" s="72">
        <f>'2022'!E97</f>
        <v>0</v>
      </c>
      <c r="F97" s="72">
        <f>'2022'!F97</f>
        <v>0</v>
      </c>
      <c r="G97" s="72">
        <f>'2022'!G97</f>
        <v>0</v>
      </c>
      <c r="H97" s="79">
        <f>100*G97/'2019'!G97-100</f>
        <v>-100</v>
      </c>
      <c r="I97" s="72">
        <f>'2022'!I97</f>
        <v>0</v>
      </c>
      <c r="J97" s="72">
        <f>'2022'!J97</f>
        <v>0</v>
      </c>
      <c r="K97" s="79">
        <f>100*I97/'2019'!I97-100</f>
        <v>-100</v>
      </c>
      <c r="L97" s="79">
        <f>100*J97/'2019'!J97-100</f>
        <v>-100</v>
      </c>
      <c r="M97" s="72">
        <f>'2022'!M97</f>
        <v>0</v>
      </c>
      <c r="N97" s="79">
        <f>100*M97/'2019'!M97-100</f>
        <v>-100</v>
      </c>
      <c r="O97" s="72">
        <f>'2022'!O97</f>
        <v>0</v>
      </c>
      <c r="P97" s="72">
        <f>'2022'!P97</f>
        <v>0</v>
      </c>
      <c r="Q97" s="79">
        <f>100*O97/'2019'!O97-100</f>
        <v>-100</v>
      </c>
      <c r="R97" s="79">
        <f>100*P97/'2019'!P97-100</f>
        <v>-100</v>
      </c>
      <c r="S97" s="72">
        <f>'2022'!S97</f>
        <v>0</v>
      </c>
    </row>
    <row r="98" spans="1:19" s="75" customFormat="1" x14ac:dyDescent="0.2">
      <c r="A98" s="73" t="s">
        <v>19</v>
      </c>
      <c r="B98" s="74" t="s">
        <v>20</v>
      </c>
      <c r="C98" s="72">
        <f>'2022'!C98</f>
        <v>0</v>
      </c>
      <c r="D98" s="72">
        <f>'2022'!D98</f>
        <v>0</v>
      </c>
      <c r="E98" s="72">
        <f>'2022'!E98</f>
        <v>0</v>
      </c>
      <c r="F98" s="72">
        <f>'2022'!F98</f>
        <v>0</v>
      </c>
      <c r="G98" s="72">
        <f>'2022'!G98</f>
        <v>0</v>
      </c>
      <c r="H98" s="79">
        <f>100*G98/'2019'!G98-100</f>
        <v>-100</v>
      </c>
      <c r="I98" s="72">
        <f>'2022'!I98</f>
        <v>0</v>
      </c>
      <c r="J98" s="72">
        <f>'2022'!J98</f>
        <v>0</v>
      </c>
      <c r="K98" s="79">
        <f>100*I98/'2019'!I98-100</f>
        <v>-100</v>
      </c>
      <c r="L98" s="79">
        <f>100*J98/'2019'!J98-100</f>
        <v>-100</v>
      </c>
      <c r="M98" s="72">
        <f>'2022'!M98</f>
        <v>0</v>
      </c>
      <c r="N98" s="79">
        <f>100*M98/'2019'!M98-100</f>
        <v>-100</v>
      </c>
      <c r="O98" s="72">
        <f>'2022'!O98</f>
        <v>0</v>
      </c>
      <c r="P98" s="72">
        <f>'2022'!P98</f>
        <v>0</v>
      </c>
      <c r="Q98" s="79">
        <f>100*O98/'2019'!O98-100</f>
        <v>-100</v>
      </c>
      <c r="R98" s="79">
        <f>100*P98/'2019'!P98-100</f>
        <v>-100</v>
      </c>
      <c r="S98" s="72">
        <f>'2022'!S98</f>
        <v>0</v>
      </c>
    </row>
    <row r="99" spans="1:19" s="75" customFormat="1" x14ac:dyDescent="0.2">
      <c r="A99" s="73" t="s">
        <v>21</v>
      </c>
      <c r="B99" s="74" t="s">
        <v>22</v>
      </c>
      <c r="C99" s="72">
        <f>'2022'!C99</f>
        <v>0</v>
      </c>
      <c r="D99" s="72">
        <f>'2022'!D99</f>
        <v>0</v>
      </c>
      <c r="E99" s="72">
        <f>'2022'!E99</f>
        <v>0</v>
      </c>
      <c r="F99" s="72">
        <f>'2022'!F99</f>
        <v>0</v>
      </c>
      <c r="G99" s="72">
        <f>'2022'!G99</f>
        <v>0</v>
      </c>
      <c r="H99" s="79">
        <f>100*G99/'2019'!G99-100</f>
        <v>-100</v>
      </c>
      <c r="I99" s="72">
        <f>'2022'!I99</f>
        <v>0</v>
      </c>
      <c r="J99" s="72">
        <f>'2022'!J99</f>
        <v>0</v>
      </c>
      <c r="K99" s="79">
        <f>100*I99/'2019'!I99-100</f>
        <v>-100</v>
      </c>
      <c r="L99" s="79">
        <f>100*J99/'2019'!J99-100</f>
        <v>-100</v>
      </c>
      <c r="M99" s="72">
        <f>'2022'!M99</f>
        <v>0</v>
      </c>
      <c r="N99" s="79">
        <f>100*M99/'2019'!M99-100</f>
        <v>-100</v>
      </c>
      <c r="O99" s="72">
        <f>'2022'!O99</f>
        <v>0</v>
      </c>
      <c r="P99" s="72">
        <f>'2022'!P99</f>
        <v>0</v>
      </c>
      <c r="Q99" s="79">
        <f>100*O99/'2019'!O99-100</f>
        <v>-100</v>
      </c>
      <c r="R99" s="79">
        <f>100*P99/'2019'!P99-100</f>
        <v>-100</v>
      </c>
      <c r="S99" s="72">
        <f>'2022'!S99</f>
        <v>0</v>
      </c>
    </row>
    <row r="100" spans="1:19" s="75" customFormat="1" x14ac:dyDescent="0.2">
      <c r="A100" s="73" t="s">
        <v>23</v>
      </c>
      <c r="B100" s="74" t="s">
        <v>24</v>
      </c>
      <c r="C100" s="72">
        <f>'2022'!C100</f>
        <v>0</v>
      </c>
      <c r="D100" s="72">
        <f>'2022'!D100</f>
        <v>0</v>
      </c>
      <c r="E100" s="72">
        <f>'2022'!E100</f>
        <v>0</v>
      </c>
      <c r="F100" s="72">
        <f>'2022'!F100</f>
        <v>0</v>
      </c>
      <c r="G100" s="72">
        <f>'2022'!G100</f>
        <v>0</v>
      </c>
      <c r="H100" s="79">
        <f>100*G100/'2019'!G100-100</f>
        <v>-100</v>
      </c>
      <c r="I100" s="72">
        <f>'2022'!I100</f>
        <v>0</v>
      </c>
      <c r="J100" s="72">
        <f>'2022'!J100</f>
        <v>0</v>
      </c>
      <c r="K100" s="79">
        <f>100*I100/'2019'!I100-100</f>
        <v>-100</v>
      </c>
      <c r="L100" s="79">
        <f>100*J100/'2019'!J100-100</f>
        <v>-100</v>
      </c>
      <c r="M100" s="72">
        <f>'2022'!M100</f>
        <v>0</v>
      </c>
      <c r="N100" s="79">
        <f>100*M100/'2019'!M100-100</f>
        <v>-100</v>
      </c>
      <c r="O100" s="72">
        <f>'2022'!O100</f>
        <v>0</v>
      </c>
      <c r="P100" s="72">
        <f>'2022'!P100</f>
        <v>0</v>
      </c>
      <c r="Q100" s="79">
        <f>100*O100/'2019'!O100-100</f>
        <v>-100</v>
      </c>
      <c r="R100" s="79">
        <f>100*P100/'2019'!P100-100</f>
        <v>-100</v>
      </c>
      <c r="S100" s="72">
        <f>'2022'!S100</f>
        <v>0</v>
      </c>
    </row>
    <row r="101" spans="1:19" s="75" customFormat="1" x14ac:dyDescent="0.2">
      <c r="A101" s="73" t="s">
        <v>25</v>
      </c>
      <c r="B101" s="74" t="s">
        <v>26</v>
      </c>
      <c r="C101" s="72">
        <f>'2022'!C101</f>
        <v>0</v>
      </c>
      <c r="D101" s="72">
        <f>'2022'!D101</f>
        <v>0</v>
      </c>
      <c r="E101" s="72">
        <f>'2022'!E101</f>
        <v>0</v>
      </c>
      <c r="F101" s="72">
        <f>'2022'!F101</f>
        <v>0</v>
      </c>
      <c r="G101" s="72">
        <f>'2022'!G101</f>
        <v>0</v>
      </c>
      <c r="H101" s="79">
        <f>100*G101/'2019'!G101-100</f>
        <v>-100</v>
      </c>
      <c r="I101" s="72">
        <f>'2022'!I101</f>
        <v>0</v>
      </c>
      <c r="J101" s="72">
        <f>'2022'!J101</f>
        <v>0</v>
      </c>
      <c r="K101" s="79">
        <f>100*I101/'2019'!I101-100</f>
        <v>-100</v>
      </c>
      <c r="L101" s="79">
        <f>100*J101/'2019'!J101-100</f>
        <v>-100</v>
      </c>
      <c r="M101" s="72">
        <f>'2022'!M101</f>
        <v>0</v>
      </c>
      <c r="N101" s="79">
        <f>100*M101/'2019'!M101-100</f>
        <v>-100</v>
      </c>
      <c r="O101" s="72">
        <f>'2022'!O101</f>
        <v>0</v>
      </c>
      <c r="P101" s="72">
        <f>'2022'!P101</f>
        <v>0</v>
      </c>
      <c r="Q101" s="79">
        <f>100*O101/'2019'!O101-100</f>
        <v>-100</v>
      </c>
      <c r="R101" s="79">
        <f>100*P101/'2019'!P101-100</f>
        <v>-100</v>
      </c>
      <c r="S101" s="72">
        <f>'2022'!S101</f>
        <v>0</v>
      </c>
    </row>
    <row r="102" spans="1:19" s="75" customFormat="1" x14ac:dyDescent="0.2">
      <c r="A102" s="73" t="s">
        <v>27</v>
      </c>
      <c r="B102" s="74" t="s">
        <v>28</v>
      </c>
      <c r="C102" s="72">
        <f>'2022'!C102</f>
        <v>0</v>
      </c>
      <c r="D102" s="72">
        <f>'2022'!D102</f>
        <v>0</v>
      </c>
      <c r="E102" s="72">
        <f>'2022'!E102</f>
        <v>0</v>
      </c>
      <c r="F102" s="72">
        <f>'2022'!F102</f>
        <v>0</v>
      </c>
      <c r="G102" s="72">
        <f>'2022'!G102</f>
        <v>0</v>
      </c>
      <c r="H102" s="79">
        <f>100*G102/'2019'!G102-100</f>
        <v>-100</v>
      </c>
      <c r="I102" s="72">
        <f>'2022'!I102</f>
        <v>0</v>
      </c>
      <c r="J102" s="72">
        <f>'2022'!J102</f>
        <v>0</v>
      </c>
      <c r="K102" s="79">
        <f>100*I102/'2019'!I102-100</f>
        <v>-100</v>
      </c>
      <c r="L102" s="79">
        <f>100*J102/'2019'!J102-100</f>
        <v>-100</v>
      </c>
      <c r="M102" s="72">
        <f>'2022'!M102</f>
        <v>0</v>
      </c>
      <c r="N102" s="79">
        <f>100*M102/'2019'!M102-100</f>
        <v>-100</v>
      </c>
      <c r="O102" s="72">
        <f>'2022'!O102</f>
        <v>0</v>
      </c>
      <c r="P102" s="72">
        <f>'2022'!P102</f>
        <v>0</v>
      </c>
      <c r="Q102" s="79">
        <f>100*O102/'2019'!O102-100</f>
        <v>-100</v>
      </c>
      <c r="R102" s="79">
        <f>100*P102/'2019'!P102-100</f>
        <v>-100</v>
      </c>
      <c r="S102" s="72">
        <f>'2022'!S102</f>
        <v>0</v>
      </c>
    </row>
    <row r="103" spans="1:19" s="75" customFormat="1" x14ac:dyDescent="0.2">
      <c r="A103" s="73" t="s">
        <v>29</v>
      </c>
      <c r="B103" s="74" t="s">
        <v>30</v>
      </c>
      <c r="C103" s="72">
        <f>'2022'!C103</f>
        <v>0</v>
      </c>
      <c r="D103" s="72">
        <f>'2022'!D103</f>
        <v>0</v>
      </c>
      <c r="E103" s="72">
        <f>'2022'!E103</f>
        <v>0</v>
      </c>
      <c r="F103" s="72">
        <f>'2022'!F103</f>
        <v>0</v>
      </c>
      <c r="G103" s="72">
        <f>'2022'!G103</f>
        <v>0</v>
      </c>
      <c r="H103" s="79">
        <f>100*G103/'2019'!G103-100</f>
        <v>-100</v>
      </c>
      <c r="I103" s="72">
        <f>'2022'!I103</f>
        <v>0</v>
      </c>
      <c r="J103" s="72">
        <f>'2022'!J103</f>
        <v>0</v>
      </c>
      <c r="K103" s="79">
        <f>100*I103/'2019'!I103-100</f>
        <v>-100</v>
      </c>
      <c r="L103" s="79">
        <f>100*J103/'2019'!J103-100</f>
        <v>-100</v>
      </c>
      <c r="M103" s="72">
        <f>'2022'!M103</f>
        <v>0</v>
      </c>
      <c r="N103" s="79">
        <f>100*M103/'2019'!M103-100</f>
        <v>-100</v>
      </c>
      <c r="O103" s="72">
        <f>'2022'!O103</f>
        <v>0</v>
      </c>
      <c r="P103" s="72">
        <f>'2022'!P103</f>
        <v>0</v>
      </c>
      <c r="Q103" s="79">
        <f>100*O103/'2019'!O103-100</f>
        <v>-100</v>
      </c>
      <c r="R103" s="79">
        <f>100*P103/'2019'!P103-100</f>
        <v>-100</v>
      </c>
      <c r="S103" s="72">
        <f>'2022'!S103</f>
        <v>0</v>
      </c>
    </row>
    <row r="104" spans="1:19" s="46" customFormat="1" x14ac:dyDescent="0.2">
      <c r="A104" s="49"/>
      <c r="B104" s="50" t="s">
        <v>75</v>
      </c>
      <c r="C104" s="51"/>
      <c r="D104" s="51"/>
      <c r="E104" s="51"/>
      <c r="F104" s="51"/>
      <c r="G104" s="51">
        <f>SUM(G97:G103)</f>
        <v>0</v>
      </c>
      <c r="H104" s="71">
        <f>G104/'2019'!G104*100-100</f>
        <v>-100</v>
      </c>
      <c r="I104" s="51">
        <f>SUM(I97:I103)</f>
        <v>0</v>
      </c>
      <c r="J104" s="51">
        <f>SUM(J97:J103)</f>
        <v>0</v>
      </c>
      <c r="K104" s="71">
        <f>I104/'2019'!I104*100-100</f>
        <v>-100</v>
      </c>
      <c r="L104" s="71">
        <f>J104/'2019'!J104*100-100</f>
        <v>-100</v>
      </c>
      <c r="M104" s="51">
        <f>SUM(M97:M103)</f>
        <v>0</v>
      </c>
      <c r="N104" s="71">
        <f>M104/'2019'!M104*100-100</f>
        <v>-100</v>
      </c>
      <c r="O104" s="51">
        <f>SUM(O97:O103)</f>
        <v>0</v>
      </c>
      <c r="P104" s="51">
        <f>SUM(P97:P103)</f>
        <v>0</v>
      </c>
      <c r="Q104" s="71">
        <f>O104/'2019'!O104*100-100</f>
        <v>-100</v>
      </c>
      <c r="R104" s="71">
        <f>P104/'2019'!P104*100-100</f>
        <v>-100</v>
      </c>
      <c r="S104" s="51"/>
    </row>
    <row r="105" spans="1:19" s="69" customFormat="1" x14ac:dyDescent="0.2">
      <c r="A105" s="54"/>
      <c r="B105" s="55" t="s">
        <v>82</v>
      </c>
      <c r="C105" s="56"/>
      <c r="D105" s="56"/>
      <c r="E105" s="56"/>
      <c r="F105" s="56"/>
      <c r="G105" s="56">
        <f>G104+G93+G82+G71+G60+G49+G38+G27+G16</f>
        <v>3057225</v>
      </c>
      <c r="H105" s="71">
        <f>G105/'2019'!G105*100-100</f>
        <v>-62.343134113981421</v>
      </c>
      <c r="I105" s="56">
        <f>I104+I93+I82+I71+I60+I49+I38+I27+I16</f>
        <v>2639142</v>
      </c>
      <c r="J105" s="56">
        <f t="shared" ref="J105" si="11">J104+J93+J82+J71+J60+J49+J38+J27+J16</f>
        <v>418083</v>
      </c>
      <c r="K105" s="71">
        <f>I105/'2019'!I105*100-100</f>
        <v>-60.832252778215178</v>
      </c>
      <c r="L105" s="71">
        <f>J105/'2019'!J105*100-100</f>
        <v>-69.717077481366658</v>
      </c>
      <c r="M105" s="56">
        <f>M104+M93+M82+M71+M60+M49+M38+M27+M16</f>
        <v>8921676</v>
      </c>
      <c r="N105" s="71">
        <f>M105/'2019'!M105*100-100</f>
        <v>-58.36905673604911</v>
      </c>
      <c r="O105" s="56">
        <f t="shared" ref="O105:P105" si="12">O104+O93+O82+O71+O60+O49+O38+O27+O16</f>
        <v>7838732</v>
      </c>
      <c r="P105" s="56">
        <f t="shared" si="12"/>
        <v>1082944</v>
      </c>
      <c r="Q105" s="71">
        <f>O105/'2019'!O105*100-100</f>
        <v>-56.523891102239958</v>
      </c>
      <c r="R105" s="71">
        <f>P105/'2019'!P105*100-100</f>
        <v>-68.152639968003953</v>
      </c>
      <c r="S105" s="56"/>
    </row>
    <row r="106" spans="1:19" x14ac:dyDescent="0.2">
      <c r="A106" s="3"/>
      <c r="B106" s="21"/>
      <c r="C106" s="2"/>
      <c r="D106" s="2"/>
      <c r="E106" s="2"/>
      <c r="F106" s="2"/>
      <c r="G106" s="2"/>
      <c r="H106" s="45"/>
      <c r="I106" s="2"/>
      <c r="J106" s="2"/>
      <c r="K106" s="45"/>
      <c r="L106" s="45"/>
      <c r="M106" s="2"/>
      <c r="N106" s="45"/>
      <c r="O106" s="2"/>
      <c r="P106" s="2"/>
      <c r="Q106" s="45"/>
      <c r="R106" s="45"/>
      <c r="S106" s="2"/>
    </row>
    <row r="107" spans="1:19" x14ac:dyDescent="0.2">
      <c r="A107" s="80" t="s">
        <v>39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</row>
    <row r="108" spans="1:19" s="75" customFormat="1" x14ac:dyDescent="0.2">
      <c r="A108" s="73" t="s">
        <v>17</v>
      </c>
      <c r="B108" s="74" t="s">
        <v>18</v>
      </c>
      <c r="C108" s="72">
        <f>'2022'!C108</f>
        <v>0</v>
      </c>
      <c r="D108" s="72">
        <f>'2022'!D108</f>
        <v>0</v>
      </c>
      <c r="E108" s="72">
        <f>'2022'!E108</f>
        <v>0</v>
      </c>
      <c r="F108" s="72">
        <f>'2022'!F108</f>
        <v>0</v>
      </c>
      <c r="G108" s="72">
        <f>'2022'!G108</f>
        <v>0</v>
      </c>
      <c r="H108" s="79">
        <f>100*G108/'2019'!G108-100</f>
        <v>-100</v>
      </c>
      <c r="I108" s="72">
        <f>'2022'!I108</f>
        <v>0</v>
      </c>
      <c r="J108" s="72">
        <f>'2022'!J108</f>
        <v>0</v>
      </c>
      <c r="K108" s="79">
        <f>100*I108/'2019'!I108-100</f>
        <v>-100</v>
      </c>
      <c r="L108" s="79">
        <f>100*J108/'2019'!J108-100</f>
        <v>-100</v>
      </c>
      <c r="M108" s="72">
        <f>'2022'!M108</f>
        <v>0</v>
      </c>
      <c r="N108" s="79">
        <f>100*M108/'2019'!M108-100</f>
        <v>-100</v>
      </c>
      <c r="O108" s="72">
        <f>'2022'!O108</f>
        <v>0</v>
      </c>
      <c r="P108" s="72">
        <f>'2022'!P108</f>
        <v>0</v>
      </c>
      <c r="Q108" s="79">
        <f>100*O108/'2019'!O108-100</f>
        <v>-100</v>
      </c>
      <c r="R108" s="79">
        <f>100*P108/'2019'!P108-100</f>
        <v>-100</v>
      </c>
      <c r="S108" s="72">
        <f>'2022'!S108</f>
        <v>0</v>
      </c>
    </row>
    <row r="109" spans="1:19" s="75" customFormat="1" x14ac:dyDescent="0.2">
      <c r="A109" s="73" t="s">
        <v>19</v>
      </c>
      <c r="B109" s="74" t="s">
        <v>20</v>
      </c>
      <c r="C109" s="72">
        <f>'2022'!C109</f>
        <v>0</v>
      </c>
      <c r="D109" s="72">
        <f>'2022'!D109</f>
        <v>0</v>
      </c>
      <c r="E109" s="72">
        <f>'2022'!E109</f>
        <v>0</v>
      </c>
      <c r="F109" s="72">
        <f>'2022'!F109</f>
        <v>0</v>
      </c>
      <c r="G109" s="72">
        <f>'2022'!G109</f>
        <v>0</v>
      </c>
      <c r="H109" s="79">
        <f>100*G109/'2019'!G109-100</f>
        <v>-100</v>
      </c>
      <c r="I109" s="72">
        <f>'2022'!I109</f>
        <v>0</v>
      </c>
      <c r="J109" s="72">
        <f>'2022'!J109</f>
        <v>0</v>
      </c>
      <c r="K109" s="79">
        <f>100*I109/'2019'!I109-100</f>
        <v>-100</v>
      </c>
      <c r="L109" s="79">
        <f>100*J109/'2019'!J109-100</f>
        <v>-100</v>
      </c>
      <c r="M109" s="72">
        <f>'2022'!M109</f>
        <v>0</v>
      </c>
      <c r="N109" s="79">
        <f>100*M109/'2019'!M109-100</f>
        <v>-100</v>
      </c>
      <c r="O109" s="72">
        <f>'2022'!O109</f>
        <v>0</v>
      </c>
      <c r="P109" s="72">
        <f>'2022'!P109</f>
        <v>0</v>
      </c>
      <c r="Q109" s="79">
        <f>100*O109/'2019'!O109-100</f>
        <v>-100</v>
      </c>
      <c r="R109" s="79">
        <f>100*P109/'2019'!P109-100</f>
        <v>-100</v>
      </c>
      <c r="S109" s="72">
        <f>'2022'!S109</f>
        <v>0</v>
      </c>
    </row>
    <row r="110" spans="1:19" s="75" customFormat="1" x14ac:dyDescent="0.2">
      <c r="A110" s="73" t="s">
        <v>21</v>
      </c>
      <c r="B110" s="74" t="s">
        <v>22</v>
      </c>
      <c r="C110" s="72">
        <f>'2022'!C110</f>
        <v>0</v>
      </c>
      <c r="D110" s="72">
        <f>'2022'!D110</f>
        <v>0</v>
      </c>
      <c r="E110" s="72">
        <f>'2022'!E110</f>
        <v>0</v>
      </c>
      <c r="F110" s="72">
        <f>'2022'!F110</f>
        <v>0</v>
      </c>
      <c r="G110" s="72">
        <f>'2022'!G110</f>
        <v>0</v>
      </c>
      <c r="H110" s="79">
        <f>100*G110/'2019'!G110-100</f>
        <v>-100</v>
      </c>
      <c r="I110" s="72">
        <f>'2022'!I110</f>
        <v>0</v>
      </c>
      <c r="J110" s="72">
        <f>'2022'!J110</f>
        <v>0</v>
      </c>
      <c r="K110" s="79">
        <f>100*I110/'2019'!I110-100</f>
        <v>-100</v>
      </c>
      <c r="L110" s="79">
        <f>100*J110/'2019'!J110-100</f>
        <v>-100</v>
      </c>
      <c r="M110" s="72">
        <f>'2022'!M110</f>
        <v>0</v>
      </c>
      <c r="N110" s="79">
        <f>100*M110/'2019'!M110-100</f>
        <v>-100</v>
      </c>
      <c r="O110" s="72">
        <f>'2022'!O110</f>
        <v>0</v>
      </c>
      <c r="P110" s="72">
        <f>'2022'!P110</f>
        <v>0</v>
      </c>
      <c r="Q110" s="79">
        <f>100*O110/'2019'!O110-100</f>
        <v>-100</v>
      </c>
      <c r="R110" s="79">
        <f>100*P110/'2019'!P110-100</f>
        <v>-100</v>
      </c>
      <c r="S110" s="72">
        <f>'2022'!S110</f>
        <v>0</v>
      </c>
    </row>
    <row r="111" spans="1:19" s="75" customFormat="1" x14ac:dyDescent="0.2">
      <c r="A111" s="73" t="s">
        <v>23</v>
      </c>
      <c r="B111" s="74" t="s">
        <v>24</v>
      </c>
      <c r="C111" s="72">
        <f>'2022'!C111</f>
        <v>0</v>
      </c>
      <c r="D111" s="72">
        <f>'2022'!D111</f>
        <v>0</v>
      </c>
      <c r="E111" s="72">
        <f>'2022'!E111</f>
        <v>0</v>
      </c>
      <c r="F111" s="72">
        <f>'2022'!F111</f>
        <v>0</v>
      </c>
      <c r="G111" s="72">
        <f>'2022'!G111</f>
        <v>0</v>
      </c>
      <c r="H111" s="79">
        <f>100*G111/'2019'!G111-100</f>
        <v>-100</v>
      </c>
      <c r="I111" s="72">
        <f>'2022'!I111</f>
        <v>0</v>
      </c>
      <c r="J111" s="72">
        <f>'2022'!J111</f>
        <v>0</v>
      </c>
      <c r="K111" s="79">
        <f>100*I111/'2019'!I111-100</f>
        <v>-100</v>
      </c>
      <c r="L111" s="79">
        <f>100*J111/'2019'!J111-100</f>
        <v>-100</v>
      </c>
      <c r="M111" s="72">
        <f>'2022'!M111</f>
        <v>0</v>
      </c>
      <c r="N111" s="79">
        <f>100*M111/'2019'!M111-100</f>
        <v>-100</v>
      </c>
      <c r="O111" s="72">
        <f>'2022'!O111</f>
        <v>0</v>
      </c>
      <c r="P111" s="72">
        <f>'2022'!P111</f>
        <v>0</v>
      </c>
      <c r="Q111" s="79">
        <f>100*O111/'2019'!O111-100</f>
        <v>-100</v>
      </c>
      <c r="R111" s="79">
        <f>100*P111/'2019'!P111-100</f>
        <v>-100</v>
      </c>
      <c r="S111" s="72">
        <f>'2022'!S111</f>
        <v>0</v>
      </c>
    </row>
    <row r="112" spans="1:19" s="75" customFormat="1" x14ac:dyDescent="0.2">
      <c r="A112" s="73" t="s">
        <v>25</v>
      </c>
      <c r="B112" s="74" t="s">
        <v>26</v>
      </c>
      <c r="C112" s="72">
        <f>'2022'!C112</f>
        <v>0</v>
      </c>
      <c r="D112" s="72">
        <f>'2022'!D112</f>
        <v>0</v>
      </c>
      <c r="E112" s="72">
        <f>'2022'!E112</f>
        <v>0</v>
      </c>
      <c r="F112" s="72">
        <f>'2022'!F112</f>
        <v>0</v>
      </c>
      <c r="G112" s="72">
        <f>'2022'!G112</f>
        <v>0</v>
      </c>
      <c r="H112" s="79">
        <f>100*G112/'2019'!G112-100</f>
        <v>-100</v>
      </c>
      <c r="I112" s="72">
        <f>'2022'!I112</f>
        <v>0</v>
      </c>
      <c r="J112" s="72">
        <f>'2022'!J112</f>
        <v>0</v>
      </c>
      <c r="K112" s="79">
        <f>100*I112/'2019'!I112-100</f>
        <v>-100</v>
      </c>
      <c r="L112" s="79">
        <f>100*J112/'2019'!J112-100</f>
        <v>-100</v>
      </c>
      <c r="M112" s="72">
        <f>'2022'!M112</f>
        <v>0</v>
      </c>
      <c r="N112" s="79">
        <f>100*M112/'2019'!M112-100</f>
        <v>-100</v>
      </c>
      <c r="O112" s="72">
        <f>'2022'!O112</f>
        <v>0</v>
      </c>
      <c r="P112" s="72">
        <f>'2022'!P112</f>
        <v>0</v>
      </c>
      <c r="Q112" s="79">
        <f>100*O112/'2019'!O112-100</f>
        <v>-100</v>
      </c>
      <c r="R112" s="79">
        <f>100*P112/'2019'!P112-100</f>
        <v>-100</v>
      </c>
      <c r="S112" s="72">
        <f>'2022'!S112</f>
        <v>0</v>
      </c>
    </row>
    <row r="113" spans="1:19" s="75" customFormat="1" x14ac:dyDescent="0.2">
      <c r="A113" s="73" t="s">
        <v>27</v>
      </c>
      <c r="B113" s="74" t="s">
        <v>28</v>
      </c>
      <c r="C113" s="72">
        <f>'2022'!C113</f>
        <v>0</v>
      </c>
      <c r="D113" s="72">
        <f>'2022'!D113</f>
        <v>0</v>
      </c>
      <c r="E113" s="72">
        <f>'2022'!E113</f>
        <v>0</v>
      </c>
      <c r="F113" s="72">
        <f>'2022'!F113</f>
        <v>0</v>
      </c>
      <c r="G113" s="72">
        <f>'2022'!G113</f>
        <v>0</v>
      </c>
      <c r="H113" s="79">
        <f>100*G113/'2019'!G113-100</f>
        <v>-100</v>
      </c>
      <c r="I113" s="72">
        <f>'2022'!I113</f>
        <v>0</v>
      </c>
      <c r="J113" s="72">
        <f>'2022'!J113</f>
        <v>0</v>
      </c>
      <c r="K113" s="79">
        <f>100*I113/'2019'!I113-100</f>
        <v>-100</v>
      </c>
      <c r="L113" s="79">
        <f>100*J113/'2019'!J113-100</f>
        <v>-100</v>
      </c>
      <c r="M113" s="72">
        <f>'2022'!M113</f>
        <v>0</v>
      </c>
      <c r="N113" s="79">
        <f>100*M113/'2019'!M113-100</f>
        <v>-100</v>
      </c>
      <c r="O113" s="72">
        <f>'2022'!O113</f>
        <v>0</v>
      </c>
      <c r="P113" s="72">
        <f>'2022'!P113</f>
        <v>0</v>
      </c>
      <c r="Q113" s="79">
        <f>100*O113/'2019'!O113-100</f>
        <v>-100</v>
      </c>
      <c r="R113" s="79">
        <f>100*P113/'2019'!P113-100</f>
        <v>-100</v>
      </c>
      <c r="S113" s="72">
        <f>'2022'!S113</f>
        <v>0</v>
      </c>
    </row>
    <row r="114" spans="1:19" s="75" customFormat="1" x14ac:dyDescent="0.2">
      <c r="A114" s="73" t="s">
        <v>29</v>
      </c>
      <c r="B114" s="74" t="s">
        <v>30</v>
      </c>
      <c r="C114" s="72">
        <f>'2022'!C114</f>
        <v>0</v>
      </c>
      <c r="D114" s="72">
        <f>'2022'!D114</f>
        <v>0</v>
      </c>
      <c r="E114" s="72">
        <f>'2022'!E114</f>
        <v>0</v>
      </c>
      <c r="F114" s="72">
        <f>'2022'!F114</f>
        <v>0</v>
      </c>
      <c r="G114" s="72">
        <f>'2022'!G114</f>
        <v>0</v>
      </c>
      <c r="H114" s="79">
        <f>100*G114/'2019'!G114-100</f>
        <v>-100</v>
      </c>
      <c r="I114" s="72">
        <f>'2022'!I114</f>
        <v>0</v>
      </c>
      <c r="J114" s="72">
        <f>'2022'!J114</f>
        <v>0</v>
      </c>
      <c r="K114" s="79">
        <f>100*I114/'2019'!I114-100</f>
        <v>-100</v>
      </c>
      <c r="L114" s="79">
        <f>100*J114/'2019'!J114-100</f>
        <v>-100</v>
      </c>
      <c r="M114" s="72">
        <f>'2022'!M114</f>
        <v>0</v>
      </c>
      <c r="N114" s="79">
        <f>100*M114/'2019'!M114-100</f>
        <v>-100</v>
      </c>
      <c r="O114" s="72">
        <f>'2022'!O114</f>
        <v>0</v>
      </c>
      <c r="P114" s="72">
        <f>'2022'!P114</f>
        <v>0</v>
      </c>
      <c r="Q114" s="79">
        <f>100*O114/'2019'!O114-100</f>
        <v>-100</v>
      </c>
      <c r="R114" s="79">
        <f>100*P114/'2019'!P114-100</f>
        <v>-100</v>
      </c>
      <c r="S114" s="72">
        <f>'2022'!S114</f>
        <v>0</v>
      </c>
    </row>
    <row r="115" spans="1:19" s="46" customFormat="1" x14ac:dyDescent="0.2">
      <c r="A115" s="49"/>
      <c r="B115" s="50" t="s">
        <v>75</v>
      </c>
      <c r="C115" s="51"/>
      <c r="D115" s="51"/>
      <c r="E115" s="51"/>
      <c r="F115" s="51"/>
      <c r="G115" s="51">
        <f>SUM(G108:G114)</f>
        <v>0</v>
      </c>
      <c r="H115" s="71">
        <f>G115/'2019'!G115*100-100</f>
        <v>-100</v>
      </c>
      <c r="I115" s="51">
        <f>SUM(I108:I114)</f>
        <v>0</v>
      </c>
      <c r="J115" s="51">
        <f>SUM(J108:J114)</f>
        <v>0</v>
      </c>
      <c r="K115" s="71">
        <f>I115/'2019'!I115*100-100</f>
        <v>-100</v>
      </c>
      <c r="L115" s="71">
        <f>J115/'2019'!J115*100-100</f>
        <v>-100</v>
      </c>
      <c r="M115" s="51">
        <f>SUM(M108:M114)</f>
        <v>0</v>
      </c>
      <c r="N115" s="71">
        <f>M115/'2019'!M115*100-100</f>
        <v>-100</v>
      </c>
      <c r="O115" s="51">
        <f>SUM(O108:O114)</f>
        <v>0</v>
      </c>
      <c r="P115" s="51">
        <f>SUM(P108:P114)</f>
        <v>0</v>
      </c>
      <c r="Q115" s="71">
        <f>O115/'2019'!O115*100-100</f>
        <v>-100</v>
      </c>
      <c r="R115" s="71">
        <f>P115/'2019'!P115*100-100</f>
        <v>-100</v>
      </c>
      <c r="S115" s="51"/>
    </row>
    <row r="116" spans="1:19" s="69" customFormat="1" x14ac:dyDescent="0.2">
      <c r="A116" s="54"/>
      <c r="B116" s="55" t="s">
        <v>83</v>
      </c>
      <c r="C116" s="56"/>
      <c r="D116" s="56"/>
      <c r="E116" s="56"/>
      <c r="F116" s="56"/>
      <c r="G116" s="56">
        <f>G115+G104+G93+G82+G71+G60+G49+G38+G27+G16</f>
        <v>3057225</v>
      </c>
      <c r="H116" s="71">
        <f>G116/'2019'!G116*100-100</f>
        <v>-66.329946862059757</v>
      </c>
      <c r="I116" s="56">
        <f t="shared" ref="I116:J116" si="13">I115+I104+I93+I82+I71+I60+I49+I38+I27+I16</f>
        <v>2639142</v>
      </c>
      <c r="J116" s="56">
        <f t="shared" si="13"/>
        <v>418083</v>
      </c>
      <c r="K116" s="71">
        <f>I116/'2019'!I116*100-100</f>
        <v>-64.997703553795276</v>
      </c>
      <c r="L116" s="71">
        <f>J116/'2019'!J116*100-100</f>
        <v>-72.852493633290521</v>
      </c>
      <c r="M116" s="56">
        <f>M115+M104+M93+M82+M71+M60+M49+M38+M27+M16</f>
        <v>8921676</v>
      </c>
      <c r="N116" s="71">
        <f>M116/'2019'!M116*100-100</f>
        <v>-62.888466974714945</v>
      </c>
      <c r="O116" s="56">
        <f t="shared" ref="O116:P116" si="14">O115+O104+O93+O82+O71+O60+O49+O38+O27+O16</f>
        <v>7838732</v>
      </c>
      <c r="P116" s="56">
        <f t="shared" si="14"/>
        <v>1082944</v>
      </c>
      <c r="Q116" s="71">
        <f>O116/'2019'!O116*100-100</f>
        <v>-61.315543500897682</v>
      </c>
      <c r="R116" s="71">
        <f>P116/'2019'!P116*100-100</f>
        <v>-71.32725658613613</v>
      </c>
      <c r="S116" s="56"/>
    </row>
    <row r="117" spans="1:19" s="35" customFormat="1" x14ac:dyDescent="0.2">
      <c r="A117" s="31"/>
      <c r="B117" s="43"/>
      <c r="C117" s="33"/>
      <c r="D117" s="33"/>
      <c r="E117" s="33"/>
      <c r="F117" s="33"/>
      <c r="G117" s="33"/>
      <c r="H117" s="34"/>
      <c r="I117" s="33"/>
      <c r="J117" s="33"/>
      <c r="K117" s="34"/>
      <c r="L117" s="34"/>
      <c r="M117" s="33"/>
      <c r="N117" s="34"/>
      <c r="O117" s="33"/>
      <c r="P117" s="33"/>
      <c r="Q117" s="34"/>
      <c r="R117" s="34"/>
      <c r="S117" s="33"/>
    </row>
    <row r="118" spans="1:19" x14ac:dyDescent="0.2">
      <c r="A118" s="80" t="s">
        <v>40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</row>
    <row r="119" spans="1:19" s="75" customFormat="1" x14ac:dyDescent="0.2">
      <c r="A119" s="73" t="s">
        <v>17</v>
      </c>
      <c r="B119" s="74" t="s">
        <v>18</v>
      </c>
      <c r="C119" s="72">
        <f>'2022'!C119</f>
        <v>0</v>
      </c>
      <c r="D119" s="72">
        <f>'2022'!D119</f>
        <v>0</v>
      </c>
      <c r="E119" s="72">
        <f>'2022'!E119</f>
        <v>0</v>
      </c>
      <c r="F119" s="72">
        <f>'2022'!F119</f>
        <v>0</v>
      </c>
      <c r="G119" s="72">
        <f>'2022'!G119</f>
        <v>0</v>
      </c>
      <c r="H119" s="79">
        <f>100*G119/'2019'!G119-100</f>
        <v>-100</v>
      </c>
      <c r="I119" s="72">
        <f>'2022'!I119</f>
        <v>0</v>
      </c>
      <c r="J119" s="72">
        <f>'2022'!J119</f>
        <v>0</v>
      </c>
      <c r="K119" s="79">
        <f>100*I119/'2019'!I119-100</f>
        <v>-100</v>
      </c>
      <c r="L119" s="79">
        <f>100*J119/'2019'!J119-100</f>
        <v>-100</v>
      </c>
      <c r="M119" s="72">
        <f>'2022'!M119</f>
        <v>0</v>
      </c>
      <c r="N119" s="79">
        <f>100*M119/'2019'!M119-100</f>
        <v>-100</v>
      </c>
      <c r="O119" s="72">
        <f>'2022'!O119</f>
        <v>0</v>
      </c>
      <c r="P119" s="72">
        <f>'2022'!P119</f>
        <v>0</v>
      </c>
      <c r="Q119" s="79">
        <f>100*O119/'2019'!O119-100</f>
        <v>-100</v>
      </c>
      <c r="R119" s="79">
        <f>100*P119/'2019'!P119-100</f>
        <v>-100</v>
      </c>
      <c r="S119" s="72">
        <f>'2022'!S119</f>
        <v>0</v>
      </c>
    </row>
    <row r="120" spans="1:19" s="75" customFormat="1" x14ac:dyDescent="0.2">
      <c r="A120" s="73" t="s">
        <v>19</v>
      </c>
      <c r="B120" s="74" t="s">
        <v>20</v>
      </c>
      <c r="C120" s="72">
        <f>'2022'!C120</f>
        <v>0</v>
      </c>
      <c r="D120" s="72">
        <f>'2022'!D120</f>
        <v>0</v>
      </c>
      <c r="E120" s="72">
        <f>'2022'!E120</f>
        <v>0</v>
      </c>
      <c r="F120" s="72">
        <f>'2022'!F120</f>
        <v>0</v>
      </c>
      <c r="G120" s="72">
        <f>'2022'!G120</f>
        <v>0</v>
      </c>
      <c r="H120" s="79">
        <f>100*G120/'2019'!G120-100</f>
        <v>-100</v>
      </c>
      <c r="I120" s="72">
        <f>'2022'!I120</f>
        <v>0</v>
      </c>
      <c r="J120" s="72">
        <f>'2022'!J120</f>
        <v>0</v>
      </c>
      <c r="K120" s="79">
        <f>100*I120/'2019'!I120-100</f>
        <v>-100</v>
      </c>
      <c r="L120" s="79">
        <f>100*J120/'2019'!J120-100</f>
        <v>-100</v>
      </c>
      <c r="M120" s="72">
        <f>'2022'!M120</f>
        <v>0</v>
      </c>
      <c r="N120" s="79">
        <f>100*M120/'2019'!M120-100</f>
        <v>-100</v>
      </c>
      <c r="O120" s="72">
        <f>'2022'!O120</f>
        <v>0</v>
      </c>
      <c r="P120" s="72">
        <f>'2022'!P120</f>
        <v>0</v>
      </c>
      <c r="Q120" s="79">
        <f>100*O120/'2019'!O120-100</f>
        <v>-100</v>
      </c>
      <c r="R120" s="79">
        <f>100*P120/'2019'!P120-100</f>
        <v>-100</v>
      </c>
      <c r="S120" s="72">
        <f>'2022'!S120</f>
        <v>0</v>
      </c>
    </row>
    <row r="121" spans="1:19" s="75" customFormat="1" x14ac:dyDescent="0.2">
      <c r="A121" s="73" t="s">
        <v>21</v>
      </c>
      <c r="B121" s="74" t="s">
        <v>22</v>
      </c>
      <c r="C121" s="72">
        <f>'2022'!C121</f>
        <v>0</v>
      </c>
      <c r="D121" s="72">
        <f>'2022'!D121</f>
        <v>0</v>
      </c>
      <c r="E121" s="72">
        <f>'2022'!E121</f>
        <v>0</v>
      </c>
      <c r="F121" s="72">
        <f>'2022'!F121</f>
        <v>0</v>
      </c>
      <c r="G121" s="72">
        <f>'2022'!G121</f>
        <v>0</v>
      </c>
      <c r="H121" s="79">
        <f>100*G121/'2019'!G121-100</f>
        <v>-100</v>
      </c>
      <c r="I121" s="72">
        <f>'2022'!I121</f>
        <v>0</v>
      </c>
      <c r="J121" s="72">
        <f>'2022'!J121</f>
        <v>0</v>
      </c>
      <c r="K121" s="79">
        <f>100*I121/'2019'!I121-100</f>
        <v>-100</v>
      </c>
      <c r="L121" s="79">
        <f>100*J121/'2019'!J121-100</f>
        <v>-100</v>
      </c>
      <c r="M121" s="72">
        <f>'2022'!M121</f>
        <v>0</v>
      </c>
      <c r="N121" s="79">
        <f>100*M121/'2019'!M121-100</f>
        <v>-100</v>
      </c>
      <c r="O121" s="72">
        <f>'2022'!O121</f>
        <v>0</v>
      </c>
      <c r="P121" s="72">
        <f>'2022'!P121</f>
        <v>0</v>
      </c>
      <c r="Q121" s="79">
        <f>100*O121/'2019'!O121-100</f>
        <v>-100</v>
      </c>
      <c r="R121" s="79">
        <f>100*P121/'2019'!P121-100</f>
        <v>-100</v>
      </c>
      <c r="S121" s="72">
        <f>'2022'!S121</f>
        <v>0</v>
      </c>
    </row>
    <row r="122" spans="1:19" s="75" customFormat="1" x14ac:dyDescent="0.2">
      <c r="A122" s="73" t="s">
        <v>23</v>
      </c>
      <c r="B122" s="74" t="s">
        <v>24</v>
      </c>
      <c r="C122" s="72">
        <f>'2022'!C122</f>
        <v>0</v>
      </c>
      <c r="D122" s="72">
        <f>'2022'!D122</f>
        <v>0</v>
      </c>
      <c r="E122" s="72">
        <f>'2022'!E122</f>
        <v>0</v>
      </c>
      <c r="F122" s="72">
        <f>'2022'!F122</f>
        <v>0</v>
      </c>
      <c r="G122" s="72">
        <f>'2022'!G122</f>
        <v>0</v>
      </c>
      <c r="H122" s="79">
        <f>100*G122/'2019'!G122-100</f>
        <v>-100</v>
      </c>
      <c r="I122" s="72">
        <f>'2022'!I122</f>
        <v>0</v>
      </c>
      <c r="J122" s="72">
        <f>'2022'!J122</f>
        <v>0</v>
      </c>
      <c r="K122" s="79">
        <f>100*I122/'2019'!I122-100</f>
        <v>-100</v>
      </c>
      <c r="L122" s="79">
        <f>100*J122/'2019'!J122-100</f>
        <v>-100</v>
      </c>
      <c r="M122" s="72">
        <f>'2022'!M122</f>
        <v>0</v>
      </c>
      <c r="N122" s="79">
        <f>100*M122/'2019'!M122-100</f>
        <v>-100</v>
      </c>
      <c r="O122" s="72">
        <f>'2022'!O122</f>
        <v>0</v>
      </c>
      <c r="P122" s="72">
        <f>'2022'!P122</f>
        <v>0</v>
      </c>
      <c r="Q122" s="79">
        <f>100*O122/'2019'!O122-100</f>
        <v>-100</v>
      </c>
      <c r="R122" s="79">
        <f>100*P122/'2019'!P122-100</f>
        <v>-100</v>
      </c>
      <c r="S122" s="72">
        <f>'2022'!S122</f>
        <v>0</v>
      </c>
    </row>
    <row r="123" spans="1:19" s="75" customFormat="1" x14ac:dyDescent="0.2">
      <c r="A123" s="73" t="s">
        <v>25</v>
      </c>
      <c r="B123" s="74" t="s">
        <v>26</v>
      </c>
      <c r="C123" s="72">
        <f>'2022'!C123</f>
        <v>0</v>
      </c>
      <c r="D123" s="72">
        <f>'2022'!D123</f>
        <v>0</v>
      </c>
      <c r="E123" s="72">
        <f>'2022'!E123</f>
        <v>0</v>
      </c>
      <c r="F123" s="72">
        <f>'2022'!F123</f>
        <v>0</v>
      </c>
      <c r="G123" s="72">
        <f>'2022'!G123</f>
        <v>0</v>
      </c>
      <c r="H123" s="79">
        <f>100*G123/'2019'!G123-100</f>
        <v>-100</v>
      </c>
      <c r="I123" s="72">
        <f>'2022'!I123</f>
        <v>0</v>
      </c>
      <c r="J123" s="72">
        <f>'2022'!J123</f>
        <v>0</v>
      </c>
      <c r="K123" s="79">
        <f>100*I123/'2019'!I123-100</f>
        <v>-100</v>
      </c>
      <c r="L123" s="79">
        <f>100*J123/'2019'!J123-100</f>
        <v>-100</v>
      </c>
      <c r="M123" s="72">
        <f>'2022'!M123</f>
        <v>0</v>
      </c>
      <c r="N123" s="79">
        <f>100*M123/'2019'!M123-100</f>
        <v>-100</v>
      </c>
      <c r="O123" s="72">
        <f>'2022'!O123</f>
        <v>0</v>
      </c>
      <c r="P123" s="72">
        <f>'2022'!P123</f>
        <v>0</v>
      </c>
      <c r="Q123" s="79">
        <f>100*O123/'2019'!O123-100</f>
        <v>-100</v>
      </c>
      <c r="R123" s="79">
        <f>100*P123/'2019'!P123-100</f>
        <v>-100</v>
      </c>
      <c r="S123" s="72">
        <f>'2022'!S123</f>
        <v>0</v>
      </c>
    </row>
    <row r="124" spans="1:19" s="75" customFormat="1" x14ac:dyDescent="0.2">
      <c r="A124" s="73" t="s">
        <v>27</v>
      </c>
      <c r="B124" s="74" t="s">
        <v>28</v>
      </c>
      <c r="C124" s="72">
        <f>'2022'!C124</f>
        <v>0</v>
      </c>
      <c r="D124" s="72">
        <f>'2022'!D124</f>
        <v>0</v>
      </c>
      <c r="E124" s="72">
        <f>'2022'!E124</f>
        <v>0</v>
      </c>
      <c r="F124" s="72">
        <f>'2022'!F124</f>
        <v>0</v>
      </c>
      <c r="G124" s="72">
        <f>'2022'!G124</f>
        <v>0</v>
      </c>
      <c r="H124" s="79">
        <f>100*G124/'2019'!G124-100</f>
        <v>-100</v>
      </c>
      <c r="I124" s="72">
        <f>'2022'!I124</f>
        <v>0</v>
      </c>
      <c r="J124" s="72">
        <f>'2022'!J124</f>
        <v>0</v>
      </c>
      <c r="K124" s="79">
        <f>100*I124/'2019'!I124-100</f>
        <v>-100</v>
      </c>
      <c r="L124" s="79">
        <f>100*J124/'2019'!J124-100</f>
        <v>-100</v>
      </c>
      <c r="M124" s="72">
        <f>'2022'!M124</f>
        <v>0</v>
      </c>
      <c r="N124" s="79">
        <f>100*M124/'2019'!M124-100</f>
        <v>-100</v>
      </c>
      <c r="O124" s="72">
        <f>'2022'!O124</f>
        <v>0</v>
      </c>
      <c r="P124" s="72">
        <f>'2022'!P124</f>
        <v>0</v>
      </c>
      <c r="Q124" s="79">
        <f>100*O124/'2019'!O124-100</f>
        <v>-100</v>
      </c>
      <c r="R124" s="79">
        <f>100*P124/'2019'!P124-100</f>
        <v>-100</v>
      </c>
      <c r="S124" s="72">
        <f>'2022'!S124</f>
        <v>0</v>
      </c>
    </row>
    <row r="125" spans="1:19" s="75" customFormat="1" x14ac:dyDescent="0.2">
      <c r="A125" s="73" t="s">
        <v>29</v>
      </c>
      <c r="B125" s="74" t="s">
        <v>30</v>
      </c>
      <c r="C125" s="72">
        <f>'2022'!C125</f>
        <v>0</v>
      </c>
      <c r="D125" s="72">
        <f>'2022'!D125</f>
        <v>0</v>
      </c>
      <c r="E125" s="72">
        <f>'2022'!E125</f>
        <v>0</v>
      </c>
      <c r="F125" s="72">
        <f>'2022'!F125</f>
        <v>0</v>
      </c>
      <c r="G125" s="72">
        <f>'2022'!G125</f>
        <v>0</v>
      </c>
      <c r="H125" s="79">
        <f>100*G125/'2019'!G125-100</f>
        <v>-100</v>
      </c>
      <c r="I125" s="72">
        <f>'2022'!I125</f>
        <v>0</v>
      </c>
      <c r="J125" s="72">
        <f>'2022'!J125</f>
        <v>0</v>
      </c>
      <c r="K125" s="79">
        <f>100*I125/'2019'!I125-100</f>
        <v>-100</v>
      </c>
      <c r="L125" s="79">
        <f>100*J125/'2019'!J125-100</f>
        <v>-100</v>
      </c>
      <c r="M125" s="72">
        <f>'2022'!M125</f>
        <v>0</v>
      </c>
      <c r="N125" s="79">
        <f>100*M125/'2019'!M125-100</f>
        <v>-100</v>
      </c>
      <c r="O125" s="72">
        <f>'2022'!O125</f>
        <v>0</v>
      </c>
      <c r="P125" s="72">
        <f>'2022'!P125</f>
        <v>0</v>
      </c>
      <c r="Q125" s="79">
        <f>100*O125/'2019'!O125-100</f>
        <v>-100</v>
      </c>
      <c r="R125" s="79">
        <f>100*P125/'2019'!P125-100</f>
        <v>-100</v>
      </c>
      <c r="S125" s="72">
        <f>'2022'!S125</f>
        <v>0</v>
      </c>
    </row>
    <row r="126" spans="1:19" s="46" customFormat="1" x14ac:dyDescent="0.2">
      <c r="A126" s="49"/>
      <c r="B126" s="50" t="s">
        <v>75</v>
      </c>
      <c r="C126" s="51"/>
      <c r="D126" s="51"/>
      <c r="E126" s="51"/>
      <c r="F126" s="51"/>
      <c r="G126" s="51">
        <f>SUM(G119:G125)</f>
        <v>0</v>
      </c>
      <c r="H126" s="71">
        <f>G126/'2019'!G126*100-100</f>
        <v>-100</v>
      </c>
      <c r="I126" s="51">
        <f>SUM(I119:I125)</f>
        <v>0</v>
      </c>
      <c r="J126" s="51">
        <f>SUM(J119:J125)</f>
        <v>0</v>
      </c>
      <c r="K126" s="71">
        <f>I126/'2019'!I126*100-100</f>
        <v>-100</v>
      </c>
      <c r="L126" s="71">
        <f>J126/'2019'!J126*100-100</f>
        <v>-100</v>
      </c>
      <c r="M126" s="51">
        <f>SUM(M119:M125)</f>
        <v>0</v>
      </c>
      <c r="N126" s="71">
        <f>M126/'2019'!M126*100-100</f>
        <v>-100</v>
      </c>
      <c r="O126" s="51">
        <f>SUM(O119:O125)</f>
        <v>0</v>
      </c>
      <c r="P126" s="51">
        <f>SUM(P119:P125)</f>
        <v>0</v>
      </c>
      <c r="Q126" s="71">
        <f>O126/'2019'!O126*100-100</f>
        <v>-100</v>
      </c>
      <c r="R126" s="71">
        <f>P126/'2019'!P126*100-100</f>
        <v>-100</v>
      </c>
      <c r="S126" s="51"/>
    </row>
    <row r="127" spans="1:19" s="69" customFormat="1" x14ac:dyDescent="0.2">
      <c r="A127" s="54"/>
      <c r="B127" s="55" t="s">
        <v>84</v>
      </c>
      <c r="C127" s="56"/>
      <c r="D127" s="56"/>
      <c r="E127" s="56"/>
      <c r="F127" s="56"/>
      <c r="G127" s="56">
        <f>G126+G115+G104+G93+G82+G71+G60+G49+G38+G27+G16</f>
        <v>3057225</v>
      </c>
      <c r="H127" s="71">
        <f>G127/'2019'!G127*100-100</f>
        <v>-69.290512370733566</v>
      </c>
      <c r="I127" s="56">
        <f t="shared" ref="I127:J127" si="15">I126+I115+I104+I93+I82+I71+I60+I49+I38+I27+I16</f>
        <v>2639142</v>
      </c>
      <c r="J127" s="56">
        <f t="shared" si="15"/>
        <v>418083</v>
      </c>
      <c r="K127" s="71">
        <f>I127/'2019'!I127*100-100</f>
        <v>-68.132196812400991</v>
      </c>
      <c r="L127" s="71">
        <f>J127/'2019'!J127*100-100</f>
        <v>-75.021627693006252</v>
      </c>
      <c r="M127" s="56">
        <f>M126+M115+M104+M93+M82+M71+M60+M49+M38+M27+M16</f>
        <v>8921676</v>
      </c>
      <c r="N127" s="71">
        <f>M127/'2019'!M127*100-100</f>
        <v>-65.944146371740359</v>
      </c>
      <c r="O127" s="56">
        <f t="shared" ref="O127" si="16">O126+O115+O104+O93+O82+O71+O60+O49+O38+O27+O16</f>
        <v>7838732</v>
      </c>
      <c r="P127" s="56">
        <f>P126+P115+P104+P93+P82+P71+P60+P49+P38+P27+P16</f>
        <v>1082944</v>
      </c>
      <c r="Q127" s="71">
        <f>O127/'2019'!O127*100-100</f>
        <v>-64.581077967624481</v>
      </c>
      <c r="R127" s="71">
        <f>P127/'2019'!P127*100-100</f>
        <v>-73.363943835598576</v>
      </c>
      <c r="S127" s="56"/>
    </row>
    <row r="128" spans="1:19" s="35" customFormat="1" x14ac:dyDescent="0.2">
      <c r="A128" s="31"/>
      <c r="B128" s="43"/>
      <c r="C128" s="33"/>
      <c r="D128" s="33"/>
      <c r="E128" s="33"/>
      <c r="F128" s="33"/>
      <c r="G128" s="33"/>
      <c r="H128" s="34"/>
      <c r="I128" s="33"/>
      <c r="J128" s="33"/>
      <c r="K128" s="34"/>
      <c r="L128" s="34"/>
      <c r="M128" s="33"/>
      <c r="N128" s="34"/>
      <c r="O128" s="33"/>
      <c r="P128" s="33"/>
      <c r="Q128" s="34"/>
      <c r="R128" s="34"/>
      <c r="S128" s="33"/>
    </row>
    <row r="129" spans="1:19" x14ac:dyDescent="0.2">
      <c r="A129" s="80" t="s">
        <v>41</v>
      </c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</row>
    <row r="130" spans="1:19" s="75" customFormat="1" x14ac:dyDescent="0.2">
      <c r="A130" s="73" t="s">
        <v>17</v>
      </c>
      <c r="B130" s="74" t="s">
        <v>18</v>
      </c>
      <c r="C130" s="72">
        <f>'2022'!C130</f>
        <v>0</v>
      </c>
      <c r="D130" s="72">
        <f>'2022'!D130</f>
        <v>0</v>
      </c>
      <c r="E130" s="72">
        <f>'2022'!E130</f>
        <v>0</v>
      </c>
      <c r="F130" s="72">
        <f>'2022'!F130</f>
        <v>0</v>
      </c>
      <c r="G130" s="72">
        <f>'2022'!G130</f>
        <v>0</v>
      </c>
      <c r="H130" s="79">
        <f>100*G130/'2019'!G130-100</f>
        <v>-100</v>
      </c>
      <c r="I130" s="72">
        <f>'2022'!I130</f>
        <v>0</v>
      </c>
      <c r="J130" s="72">
        <f>'2022'!J130</f>
        <v>0</v>
      </c>
      <c r="K130" s="79">
        <f>100*I130/'2019'!I130-100</f>
        <v>-100</v>
      </c>
      <c r="L130" s="79">
        <f>100*J130/'2019'!J130-100</f>
        <v>-100</v>
      </c>
      <c r="M130" s="72">
        <f>'2022'!M130</f>
        <v>0</v>
      </c>
      <c r="N130" s="79">
        <f>100*M130/'2019'!M130-100</f>
        <v>-100</v>
      </c>
      <c r="O130" s="72">
        <f>'2022'!O130</f>
        <v>0</v>
      </c>
      <c r="P130" s="72">
        <f>'2022'!P130</f>
        <v>0</v>
      </c>
      <c r="Q130" s="79">
        <f>100*O130/'2019'!O130-100</f>
        <v>-100</v>
      </c>
      <c r="R130" s="79">
        <f>100*P130/'2019'!P130-100</f>
        <v>-100</v>
      </c>
      <c r="S130" s="72">
        <f>'2022'!S130</f>
        <v>0</v>
      </c>
    </row>
    <row r="131" spans="1:19" s="75" customFormat="1" x14ac:dyDescent="0.2">
      <c r="A131" s="73" t="s">
        <v>19</v>
      </c>
      <c r="B131" s="74" t="s">
        <v>20</v>
      </c>
      <c r="C131" s="72">
        <f>'2022'!C131</f>
        <v>0</v>
      </c>
      <c r="D131" s="72">
        <f>'2022'!D131</f>
        <v>0</v>
      </c>
      <c r="E131" s="72">
        <f>'2022'!E131</f>
        <v>0</v>
      </c>
      <c r="F131" s="72">
        <f>'2022'!F131</f>
        <v>0</v>
      </c>
      <c r="G131" s="72">
        <f>'2022'!G131</f>
        <v>0</v>
      </c>
      <c r="H131" s="79">
        <f>100*G131/'2019'!G131-100</f>
        <v>-100</v>
      </c>
      <c r="I131" s="72">
        <f>'2022'!I131</f>
        <v>0</v>
      </c>
      <c r="J131" s="72">
        <f>'2022'!J131</f>
        <v>0</v>
      </c>
      <c r="K131" s="79">
        <f>100*I131/'2019'!I131-100</f>
        <v>-100</v>
      </c>
      <c r="L131" s="79">
        <f>100*J131/'2019'!J131-100</f>
        <v>-100</v>
      </c>
      <c r="M131" s="72">
        <f>'2022'!M131</f>
        <v>0</v>
      </c>
      <c r="N131" s="79">
        <f>100*M131/'2019'!M131-100</f>
        <v>-100</v>
      </c>
      <c r="O131" s="72">
        <f>'2022'!O131</f>
        <v>0</v>
      </c>
      <c r="P131" s="72">
        <f>'2022'!P131</f>
        <v>0</v>
      </c>
      <c r="Q131" s="79">
        <f>100*O131/'2019'!O131-100</f>
        <v>-100</v>
      </c>
      <c r="R131" s="79">
        <f>100*P131/'2019'!P131-100</f>
        <v>-100</v>
      </c>
      <c r="S131" s="72">
        <f>'2022'!S131</f>
        <v>0</v>
      </c>
    </row>
    <row r="132" spans="1:19" s="75" customFormat="1" x14ac:dyDescent="0.2">
      <c r="A132" s="73" t="s">
        <v>21</v>
      </c>
      <c r="B132" s="74" t="s">
        <v>22</v>
      </c>
      <c r="C132" s="72">
        <f>'2022'!C132</f>
        <v>0</v>
      </c>
      <c r="D132" s="72">
        <f>'2022'!D132</f>
        <v>0</v>
      </c>
      <c r="E132" s="72">
        <f>'2022'!E132</f>
        <v>0</v>
      </c>
      <c r="F132" s="72">
        <f>'2022'!F132</f>
        <v>0</v>
      </c>
      <c r="G132" s="72">
        <f>'2022'!G132</f>
        <v>0</v>
      </c>
      <c r="H132" s="79">
        <f>100*G132/'2019'!G132-100</f>
        <v>-100</v>
      </c>
      <c r="I132" s="72">
        <f>'2022'!I132</f>
        <v>0</v>
      </c>
      <c r="J132" s="72">
        <f>'2022'!J132</f>
        <v>0</v>
      </c>
      <c r="K132" s="79">
        <f>100*I132/'2019'!I132-100</f>
        <v>-100</v>
      </c>
      <c r="L132" s="79">
        <f>100*J132/'2019'!J132-100</f>
        <v>-100</v>
      </c>
      <c r="M132" s="72">
        <f>'2022'!M132</f>
        <v>0</v>
      </c>
      <c r="N132" s="79">
        <f>100*M132/'2019'!M132-100</f>
        <v>-100</v>
      </c>
      <c r="O132" s="72">
        <f>'2022'!O132</f>
        <v>0</v>
      </c>
      <c r="P132" s="72">
        <f>'2022'!P132</f>
        <v>0</v>
      </c>
      <c r="Q132" s="79">
        <f>100*O132/'2019'!O132-100</f>
        <v>-100</v>
      </c>
      <c r="R132" s="79">
        <f>100*P132/'2019'!P132-100</f>
        <v>-100</v>
      </c>
      <c r="S132" s="72">
        <f>'2022'!S132</f>
        <v>0</v>
      </c>
    </row>
    <row r="133" spans="1:19" s="75" customFormat="1" x14ac:dyDescent="0.2">
      <c r="A133" s="73" t="s">
        <v>23</v>
      </c>
      <c r="B133" s="74" t="s">
        <v>24</v>
      </c>
      <c r="C133" s="72">
        <f>'2022'!C133</f>
        <v>0</v>
      </c>
      <c r="D133" s="72">
        <f>'2022'!D133</f>
        <v>0</v>
      </c>
      <c r="E133" s="72">
        <f>'2022'!E133</f>
        <v>0</v>
      </c>
      <c r="F133" s="72">
        <f>'2022'!F133</f>
        <v>0</v>
      </c>
      <c r="G133" s="72">
        <f>'2022'!G133</f>
        <v>0</v>
      </c>
      <c r="H133" s="79">
        <f>100*G133/'2019'!G133-100</f>
        <v>-100</v>
      </c>
      <c r="I133" s="72">
        <f>'2022'!I133</f>
        <v>0</v>
      </c>
      <c r="J133" s="72">
        <f>'2022'!J133</f>
        <v>0</v>
      </c>
      <c r="K133" s="79">
        <f>100*I133/'2019'!I133-100</f>
        <v>-100</v>
      </c>
      <c r="L133" s="79">
        <f>100*J133/'2019'!J133-100</f>
        <v>-100</v>
      </c>
      <c r="M133" s="72">
        <f>'2022'!M133</f>
        <v>0</v>
      </c>
      <c r="N133" s="79">
        <f>100*M133/'2019'!M133-100</f>
        <v>-100</v>
      </c>
      <c r="O133" s="72">
        <f>'2022'!O133</f>
        <v>0</v>
      </c>
      <c r="P133" s="72">
        <f>'2022'!P133</f>
        <v>0</v>
      </c>
      <c r="Q133" s="79">
        <f>100*O133/'2019'!O133-100</f>
        <v>-100</v>
      </c>
      <c r="R133" s="79">
        <f>100*P133/'2019'!P133-100</f>
        <v>-100</v>
      </c>
      <c r="S133" s="72">
        <f>'2022'!S133</f>
        <v>0</v>
      </c>
    </row>
    <row r="134" spans="1:19" s="75" customFormat="1" x14ac:dyDescent="0.2">
      <c r="A134" s="73" t="s">
        <v>25</v>
      </c>
      <c r="B134" s="74" t="s">
        <v>26</v>
      </c>
      <c r="C134" s="72">
        <f>'2022'!C134</f>
        <v>0</v>
      </c>
      <c r="D134" s="72">
        <f>'2022'!D134</f>
        <v>0</v>
      </c>
      <c r="E134" s="72">
        <f>'2022'!E134</f>
        <v>0</v>
      </c>
      <c r="F134" s="72">
        <f>'2022'!F134</f>
        <v>0</v>
      </c>
      <c r="G134" s="72">
        <f>'2022'!G134</f>
        <v>0</v>
      </c>
      <c r="H134" s="79">
        <f>100*G134/'2019'!G134-100</f>
        <v>-100</v>
      </c>
      <c r="I134" s="72">
        <f>'2022'!I134</f>
        <v>0</v>
      </c>
      <c r="J134" s="72">
        <f>'2022'!J134</f>
        <v>0</v>
      </c>
      <c r="K134" s="79">
        <f>100*I134/'2019'!I134-100</f>
        <v>-100</v>
      </c>
      <c r="L134" s="79">
        <f>100*J134/'2019'!J134-100</f>
        <v>-100</v>
      </c>
      <c r="M134" s="72">
        <f>'2022'!M134</f>
        <v>0</v>
      </c>
      <c r="N134" s="79">
        <f>100*M134/'2019'!M134-100</f>
        <v>-100</v>
      </c>
      <c r="O134" s="72">
        <f>'2022'!O134</f>
        <v>0</v>
      </c>
      <c r="P134" s="72">
        <f>'2022'!P134</f>
        <v>0</v>
      </c>
      <c r="Q134" s="79">
        <f>100*O134/'2019'!O134-100</f>
        <v>-100</v>
      </c>
      <c r="R134" s="79">
        <f>100*P134/'2019'!P134-100</f>
        <v>-100</v>
      </c>
      <c r="S134" s="72">
        <f>'2022'!S134</f>
        <v>0</v>
      </c>
    </row>
    <row r="135" spans="1:19" s="75" customFormat="1" x14ac:dyDescent="0.2">
      <c r="A135" s="73" t="s">
        <v>27</v>
      </c>
      <c r="B135" s="74" t="s">
        <v>28</v>
      </c>
      <c r="C135" s="72">
        <f>'2022'!C135</f>
        <v>0</v>
      </c>
      <c r="D135" s="72">
        <f>'2022'!D135</f>
        <v>0</v>
      </c>
      <c r="E135" s="72">
        <f>'2022'!E135</f>
        <v>0</v>
      </c>
      <c r="F135" s="72">
        <f>'2022'!F135</f>
        <v>0</v>
      </c>
      <c r="G135" s="72">
        <f>'2022'!G135</f>
        <v>0</v>
      </c>
      <c r="H135" s="79">
        <f>100*G135/'2019'!G135-100</f>
        <v>-100</v>
      </c>
      <c r="I135" s="72">
        <f>'2022'!I135</f>
        <v>0</v>
      </c>
      <c r="J135" s="72">
        <f>'2022'!J135</f>
        <v>0</v>
      </c>
      <c r="K135" s="79">
        <f>100*I135/'2019'!I135-100</f>
        <v>-100</v>
      </c>
      <c r="L135" s="79">
        <f>100*J135/'2019'!J135-100</f>
        <v>-100</v>
      </c>
      <c r="M135" s="72">
        <f>'2022'!M135</f>
        <v>0</v>
      </c>
      <c r="N135" s="79">
        <f>100*M135/'2019'!M135-100</f>
        <v>-100</v>
      </c>
      <c r="O135" s="72">
        <f>'2022'!O135</f>
        <v>0</v>
      </c>
      <c r="P135" s="72">
        <f>'2022'!P135</f>
        <v>0</v>
      </c>
      <c r="Q135" s="79">
        <f>100*O135/'2019'!O135-100</f>
        <v>-100</v>
      </c>
      <c r="R135" s="79">
        <f>100*P135/'2019'!P135-100</f>
        <v>-100</v>
      </c>
      <c r="S135" s="72">
        <f>'2022'!S135</f>
        <v>0</v>
      </c>
    </row>
    <row r="136" spans="1:19" s="75" customFormat="1" x14ac:dyDescent="0.2">
      <c r="A136" s="73" t="s">
        <v>29</v>
      </c>
      <c r="B136" s="74" t="s">
        <v>30</v>
      </c>
      <c r="C136" s="72">
        <f>'2022'!C136</f>
        <v>0</v>
      </c>
      <c r="D136" s="72">
        <f>'2022'!D136</f>
        <v>0</v>
      </c>
      <c r="E136" s="72">
        <f>'2022'!E136</f>
        <v>0</v>
      </c>
      <c r="F136" s="72">
        <f>'2022'!F136</f>
        <v>0</v>
      </c>
      <c r="G136" s="72">
        <f>'2022'!G136</f>
        <v>0</v>
      </c>
      <c r="H136" s="79">
        <f>100*G136/'2019'!G136-100</f>
        <v>-100</v>
      </c>
      <c r="I136" s="72">
        <f>'2022'!I136</f>
        <v>0</v>
      </c>
      <c r="J136" s="72">
        <f>'2022'!J136</f>
        <v>0</v>
      </c>
      <c r="K136" s="79">
        <f>100*I136/'2019'!I136-100</f>
        <v>-100</v>
      </c>
      <c r="L136" s="79">
        <f>100*J136/'2019'!J136-100</f>
        <v>-100</v>
      </c>
      <c r="M136" s="72">
        <f>'2022'!M136</f>
        <v>0</v>
      </c>
      <c r="N136" s="79">
        <f>100*M136/'2019'!M136-100</f>
        <v>-100</v>
      </c>
      <c r="O136" s="72">
        <f>'2022'!O136</f>
        <v>0</v>
      </c>
      <c r="P136" s="72">
        <f>'2022'!P136</f>
        <v>0</v>
      </c>
      <c r="Q136" s="79">
        <f>100*O136/'2019'!O136-100</f>
        <v>-100</v>
      </c>
      <c r="R136" s="79">
        <f>100*P136/'2019'!P136-100</f>
        <v>-100</v>
      </c>
      <c r="S136" s="72">
        <f>'2022'!S136</f>
        <v>0</v>
      </c>
    </row>
    <row r="137" spans="1:19" s="46" customFormat="1" x14ac:dyDescent="0.2">
      <c r="A137" s="49"/>
      <c r="B137" s="50" t="s">
        <v>75</v>
      </c>
      <c r="C137" s="51"/>
      <c r="D137" s="51"/>
      <c r="E137" s="51"/>
      <c r="F137" s="51"/>
      <c r="G137" s="51">
        <f>SUM(G130:G136)</f>
        <v>0</v>
      </c>
      <c r="H137" s="71">
        <f>G137/'2019'!G137*100-100</f>
        <v>-100</v>
      </c>
      <c r="I137" s="51">
        <f>SUM(I130:I136)</f>
        <v>0</v>
      </c>
      <c r="J137" s="51">
        <f>SUM(J130:J136)</f>
        <v>0</v>
      </c>
      <c r="K137" s="71">
        <f>I137/'2019'!I137*100-100</f>
        <v>-100</v>
      </c>
      <c r="L137" s="71">
        <f>J137/'2019'!J137*100-100</f>
        <v>-100</v>
      </c>
      <c r="M137" s="51">
        <f>SUM(M130:M136)</f>
        <v>0</v>
      </c>
      <c r="N137" s="71">
        <f>M137/'2019'!M137*100-100</f>
        <v>-100</v>
      </c>
      <c r="O137" s="51">
        <f>SUM(O130:O136)</f>
        <v>0</v>
      </c>
      <c r="P137" s="51">
        <f>SUM(P130:P136)</f>
        <v>0</v>
      </c>
      <c r="Q137" s="71">
        <f>O137/'2019'!O137*100-100</f>
        <v>-100</v>
      </c>
      <c r="R137" s="71">
        <f>P137/'2019'!P137*100-100</f>
        <v>-100</v>
      </c>
      <c r="S137" s="51"/>
    </row>
    <row r="138" spans="1:19" s="69" customFormat="1" x14ac:dyDescent="0.2">
      <c r="A138" s="54"/>
      <c r="B138" s="55" t="s">
        <v>85</v>
      </c>
      <c r="C138" s="56"/>
      <c r="D138" s="56"/>
      <c r="E138" s="56"/>
      <c r="F138" s="56"/>
      <c r="G138" s="56">
        <f>G137+G126+G115+G104+G93+G82+G71+G60+G49+G38+G27+G16</f>
        <v>3057225</v>
      </c>
      <c r="H138" s="71">
        <f>G138/'2019'!G138*100-100</f>
        <v>-71.353886055513343</v>
      </c>
      <c r="I138" s="56">
        <f t="shared" ref="I138:J138" si="17">I137+I126+I115+I104+I93+I82+I71+I60+I49+I38+I27+I16</f>
        <v>2639142</v>
      </c>
      <c r="J138" s="56">
        <f t="shared" si="17"/>
        <v>418083</v>
      </c>
      <c r="K138" s="71">
        <f>I138/'2019'!I138*100-100</f>
        <v>-70.210050175134938</v>
      </c>
      <c r="L138" s="71">
        <f>J138/'2019'!J138*100-100</f>
        <v>-76.942523829141621</v>
      </c>
      <c r="M138" s="56">
        <f>M137+M126+M115+M104+M93+M82+M71+M60+M49+M38+M27+M16</f>
        <v>8921676</v>
      </c>
      <c r="N138" s="71">
        <f>M138/'2019'!M138*100-100</f>
        <v>-68.234054799918908</v>
      </c>
      <c r="O138" s="56">
        <f t="shared" ref="O138:P138" si="18">O137+O126+O115+O104+O93+O82+O71+O60+O49+O38+O27+O16</f>
        <v>7838732</v>
      </c>
      <c r="P138" s="56">
        <f t="shared" si="18"/>
        <v>1082944</v>
      </c>
      <c r="Q138" s="71">
        <f>O138/'2019'!O138*100-100</f>
        <v>-66.922147204557916</v>
      </c>
      <c r="R138" s="71">
        <f>P138/'2019'!P138*100-100</f>
        <v>-75.319405738956519</v>
      </c>
      <c r="S138" s="56"/>
    </row>
    <row r="139" spans="1:19" x14ac:dyDescent="0.2">
      <c r="A139" s="3" t="s">
        <v>42</v>
      </c>
    </row>
    <row r="140" spans="1:19" x14ac:dyDescent="0.2">
      <c r="A140" s="3" t="s">
        <v>43</v>
      </c>
    </row>
    <row r="141" spans="1:19" x14ac:dyDescent="0.2">
      <c r="A141" s="3" t="s">
        <v>44</v>
      </c>
    </row>
    <row r="142" spans="1:19" x14ac:dyDescent="0.2">
      <c r="A142" s="3" t="s">
        <v>45</v>
      </c>
    </row>
    <row r="143" spans="1:19" x14ac:dyDescent="0.2">
      <c r="A143" s="3" t="s">
        <v>46</v>
      </c>
    </row>
    <row r="144" spans="1:19" x14ac:dyDescent="0.2">
      <c r="A144" s="3" t="s">
        <v>47</v>
      </c>
    </row>
    <row r="145" spans="1:1" x14ac:dyDescent="0.2">
      <c r="A145" s="3" t="s">
        <v>48</v>
      </c>
    </row>
    <row r="147" spans="1:1" x14ac:dyDescent="0.2">
      <c r="A147" s="3" t="s">
        <v>49</v>
      </c>
    </row>
    <row r="148" spans="1:1" x14ac:dyDescent="0.2">
      <c r="A148" s="3" t="s">
        <v>50</v>
      </c>
    </row>
    <row r="150" spans="1:1" x14ac:dyDescent="0.2">
      <c r="A150" s="3" t="s">
        <v>51</v>
      </c>
    </row>
    <row r="151" spans="1:1" x14ac:dyDescent="0.2">
      <c r="A151" s="3" t="s">
        <v>52</v>
      </c>
    </row>
    <row r="152" spans="1:1" x14ac:dyDescent="0.2">
      <c r="A152" s="3" t="s">
        <v>53</v>
      </c>
    </row>
    <row r="153" spans="1:1" x14ac:dyDescent="0.2">
      <c r="A153" s="3" t="s">
        <v>54</v>
      </c>
    </row>
    <row r="154" spans="1:1" x14ac:dyDescent="0.2">
      <c r="A154" s="3" t="s">
        <v>55</v>
      </c>
    </row>
    <row r="155" spans="1:1" x14ac:dyDescent="0.2">
      <c r="A155" s="3" t="s">
        <v>56</v>
      </c>
    </row>
    <row r="156" spans="1:1" x14ac:dyDescent="0.2">
      <c r="A156" s="3" t="s">
        <v>57</v>
      </c>
    </row>
    <row r="157" spans="1:1" x14ac:dyDescent="0.2">
      <c r="A157" s="3" t="s">
        <v>58</v>
      </c>
    </row>
    <row r="158" spans="1:1" x14ac:dyDescent="0.2">
      <c r="A158" s="3" t="s">
        <v>59</v>
      </c>
    </row>
    <row r="159" spans="1:1" x14ac:dyDescent="0.2">
      <c r="A159" s="3" t="s">
        <v>60</v>
      </c>
    </row>
    <row r="160" spans="1:1" x14ac:dyDescent="0.2">
      <c r="A160" s="3" t="s">
        <v>61</v>
      </c>
    </row>
    <row r="161" spans="1:1" x14ac:dyDescent="0.2">
      <c r="A161" s="3" t="s">
        <v>62</v>
      </c>
    </row>
    <row r="162" spans="1:1" x14ac:dyDescent="0.2">
      <c r="A162" s="3" t="s">
        <v>63</v>
      </c>
    </row>
    <row r="163" spans="1:1" x14ac:dyDescent="0.2">
      <c r="A163" s="3" t="s">
        <v>64</v>
      </c>
    </row>
    <row r="164" spans="1:1" x14ac:dyDescent="0.2">
      <c r="A164" s="3" t="s">
        <v>65</v>
      </c>
    </row>
    <row r="165" spans="1:1" x14ac:dyDescent="0.2">
      <c r="A165" s="3" t="s">
        <v>66</v>
      </c>
    </row>
    <row r="166" spans="1:1" x14ac:dyDescent="0.2">
      <c r="A166" s="3" t="s">
        <v>67</v>
      </c>
    </row>
    <row r="167" spans="1:1" x14ac:dyDescent="0.2">
      <c r="A167" s="3" t="s">
        <v>68</v>
      </c>
    </row>
    <row r="168" spans="1:1" x14ac:dyDescent="0.2">
      <c r="A168" s="3" t="s">
        <v>69</v>
      </c>
    </row>
    <row r="169" spans="1:1" x14ac:dyDescent="0.2">
      <c r="A169" s="3" t="s">
        <v>70</v>
      </c>
    </row>
    <row r="170" spans="1:1" x14ac:dyDescent="0.2">
      <c r="A170" s="4" t="s">
        <v>71</v>
      </c>
    </row>
  </sheetData>
  <mergeCells count="27">
    <mergeCell ref="A129:S129"/>
    <mergeCell ref="A63:S63"/>
    <mergeCell ref="A74:S74"/>
    <mergeCell ref="A85:S85"/>
    <mergeCell ref="A96:S96"/>
    <mergeCell ref="A107:S107"/>
    <mergeCell ref="A118:S118"/>
    <mergeCell ref="A52:S52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C7" activePane="bottomRight" state="frozen"/>
      <selection pane="topRight"/>
      <selection pane="bottomLeft"/>
      <selection pane="bottomRight" activeCell="G16" sqref="G16"/>
    </sheetView>
  </sheetViews>
  <sheetFormatPr baseColWidth="10" defaultColWidth="12.7109375" defaultRowHeight="12.75" x14ac:dyDescent="0.2"/>
  <cols>
    <col min="1" max="1" width="9.140625" style="61" customWidth="1"/>
    <col min="2" max="2" width="24.7109375" style="61" customWidth="1"/>
    <col min="3" max="3" width="9.140625" style="64" customWidth="1" collapsed="1"/>
    <col min="4" max="4" width="22.42578125" style="64" customWidth="1"/>
    <col min="5" max="5" width="14.7109375" style="64" customWidth="1" collapsed="1"/>
    <col min="6" max="6" width="9.140625" style="64" customWidth="1" collapsed="1"/>
    <col min="7" max="7" width="9.85546875" style="64" bestFit="1" customWidth="1" collapsed="1"/>
    <col min="8" max="8" width="9.140625" style="60" customWidth="1" collapsed="1"/>
    <col min="9" max="9" width="9.85546875" style="61" bestFit="1" customWidth="1" collapsed="1"/>
    <col min="10" max="10" width="9.140625" style="61" customWidth="1" collapsed="1"/>
    <col min="11" max="12" width="9.140625" style="60" customWidth="1" collapsed="1"/>
    <col min="13" max="13" width="15.5703125" style="61" customWidth="1" collapsed="1"/>
    <col min="14" max="14" width="15.5703125" style="60" customWidth="1" collapsed="1"/>
    <col min="15" max="16" width="11" style="61" bestFit="1" customWidth="1" collapsed="1"/>
    <col min="17" max="18" width="9.140625" style="60" customWidth="1" collapsed="1"/>
    <col min="19" max="19" width="17" style="61" customWidth="1" collapsed="1"/>
    <col min="20" max="20" width="12.7109375" style="61" collapsed="1"/>
    <col min="21" max="26" width="12.7109375" style="61"/>
    <col min="27" max="16384" width="12.7109375" style="61" collapsed="1"/>
  </cols>
  <sheetData>
    <row r="1" spans="1:19" ht="38.25" customHeight="1" x14ac:dyDescent="0.2">
      <c r="A1" s="88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19" ht="13.5" thickBot="1" x14ac:dyDescent="0.25">
      <c r="A2" s="89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19" ht="25.5" customHeight="1" x14ac:dyDescent="0.2">
      <c r="A3" s="90" t="s">
        <v>2</v>
      </c>
      <c r="B3" s="83"/>
      <c r="C3" s="94" t="s">
        <v>3</v>
      </c>
      <c r="D3" s="94" t="s">
        <v>4</v>
      </c>
      <c r="E3" s="94" t="s">
        <v>5</v>
      </c>
      <c r="F3" s="94" t="s">
        <v>6</v>
      </c>
      <c r="G3" s="97" t="s">
        <v>7</v>
      </c>
      <c r="H3" s="98"/>
      <c r="I3" s="82" t="s">
        <v>7</v>
      </c>
      <c r="J3" s="83"/>
      <c r="K3" s="83"/>
      <c r="L3" s="83"/>
      <c r="M3" s="97" t="s">
        <v>8</v>
      </c>
      <c r="N3" s="98"/>
      <c r="O3" s="82" t="s">
        <v>8</v>
      </c>
      <c r="P3" s="83"/>
      <c r="Q3" s="83"/>
      <c r="R3" s="83"/>
      <c r="S3" s="84" t="s">
        <v>9</v>
      </c>
    </row>
    <row r="4" spans="1:19" x14ac:dyDescent="0.2">
      <c r="A4" s="91"/>
      <c r="B4" s="87"/>
      <c r="C4" s="95"/>
      <c r="D4" s="95"/>
      <c r="E4" s="95"/>
      <c r="F4" s="95"/>
      <c r="G4" s="99"/>
      <c r="H4" s="100"/>
      <c r="I4" s="86" t="s">
        <v>10</v>
      </c>
      <c r="J4" s="87"/>
      <c r="K4" s="87"/>
      <c r="L4" s="87"/>
      <c r="M4" s="99"/>
      <c r="N4" s="100"/>
      <c r="O4" s="86" t="s">
        <v>10</v>
      </c>
      <c r="P4" s="87"/>
      <c r="Q4" s="87"/>
      <c r="R4" s="87"/>
      <c r="S4" s="85"/>
    </row>
    <row r="5" spans="1:19" ht="25.5" customHeight="1" x14ac:dyDescent="0.2">
      <c r="A5" s="91"/>
      <c r="B5" s="87"/>
      <c r="C5" s="96"/>
      <c r="D5" s="96"/>
      <c r="E5" s="96"/>
      <c r="F5" s="96"/>
      <c r="G5" s="101"/>
      <c r="H5" s="102"/>
      <c r="I5" s="62" t="s">
        <v>11</v>
      </c>
      <c r="J5" s="62" t="s">
        <v>12</v>
      </c>
      <c r="K5" s="66" t="s">
        <v>11</v>
      </c>
      <c r="L5" s="66" t="s">
        <v>12</v>
      </c>
      <c r="M5" s="101"/>
      <c r="N5" s="102"/>
      <c r="O5" s="62" t="s">
        <v>11</v>
      </c>
      <c r="P5" s="62" t="s">
        <v>12</v>
      </c>
      <c r="Q5" s="66" t="s">
        <v>11</v>
      </c>
      <c r="R5" s="66" t="s">
        <v>12</v>
      </c>
      <c r="S5" s="85"/>
    </row>
    <row r="6" spans="1:19" ht="38.25" customHeight="1" thickBot="1" x14ac:dyDescent="0.25">
      <c r="A6" s="92"/>
      <c r="B6" s="93"/>
      <c r="C6" s="19" t="s">
        <v>13</v>
      </c>
      <c r="D6" s="19" t="s">
        <v>13</v>
      </c>
      <c r="E6" s="19" t="s">
        <v>13</v>
      </c>
      <c r="F6" s="19" t="s">
        <v>13</v>
      </c>
      <c r="G6" s="19" t="s">
        <v>13</v>
      </c>
      <c r="H6" s="58" t="s">
        <v>14</v>
      </c>
      <c r="I6" s="19" t="s">
        <v>13</v>
      </c>
      <c r="J6" s="19" t="s">
        <v>13</v>
      </c>
      <c r="K6" s="58" t="s">
        <v>14</v>
      </c>
      <c r="L6" s="58" t="s">
        <v>14</v>
      </c>
      <c r="M6" s="19" t="s">
        <v>13</v>
      </c>
      <c r="N6" s="58" t="s">
        <v>14</v>
      </c>
      <c r="O6" s="19" t="s">
        <v>13</v>
      </c>
      <c r="P6" s="19" t="s">
        <v>13</v>
      </c>
      <c r="Q6" s="58" t="s">
        <v>14</v>
      </c>
      <c r="R6" s="58" t="s">
        <v>14</v>
      </c>
      <c r="S6" s="20" t="s">
        <v>13</v>
      </c>
    </row>
    <row r="7" spans="1:19" x14ac:dyDescent="0.2">
      <c r="A7" s="80" t="s">
        <v>88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</row>
    <row r="8" spans="1:19" x14ac:dyDescent="0.2">
      <c r="A8" s="80" t="s">
        <v>16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</row>
    <row r="9" spans="1:19" s="75" customFormat="1" x14ac:dyDescent="0.2">
      <c r="A9" s="73" t="s">
        <v>17</v>
      </c>
      <c r="B9" s="74" t="s">
        <v>18</v>
      </c>
      <c r="C9" s="72">
        <v>438</v>
      </c>
      <c r="D9" s="72">
        <v>312</v>
      </c>
      <c r="E9" s="72">
        <v>21269</v>
      </c>
      <c r="F9" s="72">
        <v>15229</v>
      </c>
      <c r="G9" s="72">
        <v>11143</v>
      </c>
      <c r="H9" s="72">
        <v>-84.5</v>
      </c>
      <c r="I9" s="72">
        <v>9653</v>
      </c>
      <c r="J9" s="72">
        <v>1490</v>
      </c>
      <c r="K9" s="72">
        <v>-82.6</v>
      </c>
      <c r="L9" s="72">
        <v>-91</v>
      </c>
      <c r="M9" s="72">
        <v>34381</v>
      </c>
      <c r="N9" s="72">
        <v>-78.099999999999994</v>
      </c>
      <c r="O9" s="72">
        <v>30918</v>
      </c>
      <c r="P9" s="72">
        <v>3463</v>
      </c>
      <c r="Q9" s="72">
        <v>-74.5</v>
      </c>
      <c r="R9" s="72">
        <v>-90.4</v>
      </c>
      <c r="S9" s="72">
        <v>3.1</v>
      </c>
    </row>
    <row r="10" spans="1:19" s="75" customFormat="1" x14ac:dyDescent="0.2">
      <c r="A10" s="73" t="s">
        <v>19</v>
      </c>
      <c r="B10" s="74" t="s">
        <v>20</v>
      </c>
      <c r="C10" s="72">
        <v>546</v>
      </c>
      <c r="D10" s="72">
        <v>430</v>
      </c>
      <c r="E10" s="72">
        <v>29512</v>
      </c>
      <c r="F10" s="72">
        <v>23765</v>
      </c>
      <c r="G10" s="72">
        <v>26585</v>
      </c>
      <c r="H10" s="72">
        <v>-81.599999999999994</v>
      </c>
      <c r="I10" s="72">
        <v>23826</v>
      </c>
      <c r="J10" s="72">
        <v>2759</v>
      </c>
      <c r="K10" s="72">
        <v>-79.400000000000006</v>
      </c>
      <c r="L10" s="72">
        <v>-90.6</v>
      </c>
      <c r="M10" s="72">
        <v>89509</v>
      </c>
      <c r="N10" s="72">
        <v>-69</v>
      </c>
      <c r="O10" s="72">
        <v>79679</v>
      </c>
      <c r="P10" s="72">
        <v>9830</v>
      </c>
      <c r="Q10" s="72">
        <v>-66</v>
      </c>
      <c r="R10" s="72">
        <v>-81.8</v>
      </c>
      <c r="S10" s="72">
        <v>3.4</v>
      </c>
    </row>
    <row r="11" spans="1:19" s="75" customFormat="1" x14ac:dyDescent="0.2">
      <c r="A11" s="73" t="s">
        <v>21</v>
      </c>
      <c r="B11" s="74" t="s">
        <v>22</v>
      </c>
      <c r="C11" s="72">
        <v>547</v>
      </c>
      <c r="D11" s="72">
        <v>459</v>
      </c>
      <c r="E11" s="72">
        <v>26984</v>
      </c>
      <c r="F11" s="72">
        <v>22346</v>
      </c>
      <c r="G11" s="72">
        <v>18745</v>
      </c>
      <c r="H11" s="72">
        <v>-82.7</v>
      </c>
      <c r="I11" s="72">
        <v>16679</v>
      </c>
      <c r="J11" s="72">
        <v>2066</v>
      </c>
      <c r="K11" s="72">
        <v>-82.7</v>
      </c>
      <c r="L11" s="72">
        <v>-82.6</v>
      </c>
      <c r="M11" s="72">
        <v>68334</v>
      </c>
      <c r="N11" s="72">
        <v>-74.3</v>
      </c>
      <c r="O11" s="72">
        <v>57593</v>
      </c>
      <c r="P11" s="72">
        <v>10741</v>
      </c>
      <c r="Q11" s="72">
        <v>-76.099999999999994</v>
      </c>
      <c r="R11" s="72">
        <v>-57.2</v>
      </c>
      <c r="S11" s="72">
        <v>3.6</v>
      </c>
    </row>
    <row r="12" spans="1:19" s="75" customFormat="1" x14ac:dyDescent="0.2">
      <c r="A12" s="73" t="s">
        <v>23</v>
      </c>
      <c r="B12" s="74" t="s">
        <v>24</v>
      </c>
      <c r="C12" s="72">
        <v>682</v>
      </c>
      <c r="D12" s="72">
        <v>546</v>
      </c>
      <c r="E12" s="72">
        <v>37951</v>
      </c>
      <c r="F12" s="72">
        <v>31507</v>
      </c>
      <c r="G12" s="72">
        <v>25571</v>
      </c>
      <c r="H12" s="72">
        <v>-80.7</v>
      </c>
      <c r="I12" s="72">
        <v>23896</v>
      </c>
      <c r="J12" s="72">
        <v>1675</v>
      </c>
      <c r="K12" s="72">
        <v>-79.8</v>
      </c>
      <c r="L12" s="72">
        <v>-88.2</v>
      </c>
      <c r="M12" s="72">
        <v>192234</v>
      </c>
      <c r="N12" s="72">
        <v>-56.7</v>
      </c>
      <c r="O12" s="72">
        <v>184980</v>
      </c>
      <c r="P12" s="72">
        <v>7254</v>
      </c>
      <c r="Q12" s="72">
        <v>-55.2</v>
      </c>
      <c r="R12" s="72">
        <v>-76.7</v>
      </c>
      <c r="S12" s="72">
        <v>7.5</v>
      </c>
    </row>
    <row r="13" spans="1:19" s="75" customFormat="1" x14ac:dyDescent="0.2">
      <c r="A13" s="73" t="s">
        <v>25</v>
      </c>
      <c r="B13" s="74" t="s">
        <v>26</v>
      </c>
      <c r="C13" s="72">
        <v>825</v>
      </c>
      <c r="D13" s="72">
        <v>630</v>
      </c>
      <c r="E13" s="72">
        <v>43244</v>
      </c>
      <c r="F13" s="72">
        <v>33922</v>
      </c>
      <c r="G13" s="72">
        <v>15835</v>
      </c>
      <c r="H13" s="72">
        <v>-89.8</v>
      </c>
      <c r="I13" s="72">
        <v>13889</v>
      </c>
      <c r="J13" s="72">
        <v>1946</v>
      </c>
      <c r="K13" s="72">
        <v>-88.4</v>
      </c>
      <c r="L13" s="72">
        <v>-94.5</v>
      </c>
      <c r="M13" s="72">
        <v>105893</v>
      </c>
      <c r="N13" s="72">
        <v>-77.900000000000006</v>
      </c>
      <c r="O13" s="72">
        <v>96933</v>
      </c>
      <c r="P13" s="72">
        <v>8960</v>
      </c>
      <c r="Q13" s="72">
        <v>-74</v>
      </c>
      <c r="R13" s="72">
        <v>-91.5</v>
      </c>
      <c r="S13" s="72">
        <v>6.7</v>
      </c>
    </row>
    <row r="14" spans="1:19" s="75" customFormat="1" x14ac:dyDescent="0.2">
      <c r="A14" s="73" t="s">
        <v>27</v>
      </c>
      <c r="B14" s="74" t="s">
        <v>28</v>
      </c>
      <c r="C14" s="72">
        <v>102</v>
      </c>
      <c r="D14" s="72">
        <v>87</v>
      </c>
      <c r="E14" s="72">
        <v>4958</v>
      </c>
      <c r="F14" s="72">
        <v>4305</v>
      </c>
      <c r="G14" s="72">
        <v>3269</v>
      </c>
      <c r="H14" s="72">
        <v>-79.400000000000006</v>
      </c>
      <c r="I14" s="72">
        <v>3071</v>
      </c>
      <c r="J14" s="72">
        <v>198</v>
      </c>
      <c r="K14" s="72">
        <v>-76</v>
      </c>
      <c r="L14" s="72">
        <v>-93.6</v>
      </c>
      <c r="M14" s="72">
        <v>31742</v>
      </c>
      <c r="N14" s="72">
        <v>-39.6</v>
      </c>
      <c r="O14" s="72">
        <v>31123</v>
      </c>
      <c r="P14" s="72">
        <v>619</v>
      </c>
      <c r="Q14" s="72">
        <v>-33.200000000000003</v>
      </c>
      <c r="R14" s="72">
        <v>-89.7</v>
      </c>
      <c r="S14" s="72">
        <v>9.6999999999999993</v>
      </c>
    </row>
    <row r="15" spans="1:19" s="75" customFormat="1" x14ac:dyDescent="0.2">
      <c r="A15" s="73" t="s">
        <v>29</v>
      </c>
      <c r="B15" s="74" t="s">
        <v>30</v>
      </c>
      <c r="C15" s="72">
        <v>201</v>
      </c>
      <c r="D15" s="72">
        <v>153</v>
      </c>
      <c r="E15" s="72">
        <v>11238</v>
      </c>
      <c r="F15" s="72">
        <v>8721</v>
      </c>
      <c r="G15" s="72">
        <v>5693</v>
      </c>
      <c r="H15" s="72">
        <v>-86.1</v>
      </c>
      <c r="I15" s="72">
        <v>5262</v>
      </c>
      <c r="J15" s="72">
        <v>431</v>
      </c>
      <c r="K15" s="72">
        <v>-85</v>
      </c>
      <c r="L15" s="72">
        <v>-92.6</v>
      </c>
      <c r="M15" s="72">
        <v>38133</v>
      </c>
      <c r="N15" s="72">
        <v>-64.5</v>
      </c>
      <c r="O15" s="72">
        <v>35667</v>
      </c>
      <c r="P15" s="72">
        <v>2466</v>
      </c>
      <c r="Q15" s="72">
        <v>-62.6</v>
      </c>
      <c r="R15" s="72">
        <v>-79.5</v>
      </c>
      <c r="S15" s="72">
        <v>6.7</v>
      </c>
    </row>
    <row r="16" spans="1:19" s="46" customFormat="1" x14ac:dyDescent="0.2">
      <c r="A16" s="49"/>
      <c r="B16" s="50" t="s">
        <v>75</v>
      </c>
      <c r="C16" s="51"/>
      <c r="D16" s="51"/>
      <c r="E16" s="51"/>
      <c r="F16" s="51"/>
      <c r="G16" s="51">
        <f>SUM(G9:G15)</f>
        <v>106841</v>
      </c>
      <c r="H16" s="53">
        <f>G16/'2020'!G16*100-100</f>
        <v>-84.033182693112394</v>
      </c>
      <c r="I16" s="51">
        <f>SUM(I9:I15)</f>
        <v>96276</v>
      </c>
      <c r="J16" s="51">
        <f>SUM(J9:J15)</f>
        <v>10565</v>
      </c>
      <c r="K16" s="53">
        <f>I16/'2020'!I16*100-100</f>
        <v>-82.589668379802589</v>
      </c>
      <c r="L16" s="53">
        <f>J16/'2020'!J16*100-100</f>
        <v>-90.904943096709772</v>
      </c>
      <c r="M16" s="51">
        <f>SUM(M9:M15)</f>
        <v>560226</v>
      </c>
      <c r="N16" s="53">
        <f>M16/'2020'!M16*100-100</f>
        <v>-68.768149674009692</v>
      </c>
      <c r="O16" s="51">
        <f>SUM(O9:O15)</f>
        <v>516893</v>
      </c>
      <c r="P16" s="51">
        <f>SUM(P9:P15)</f>
        <v>43333</v>
      </c>
      <c r="Q16" s="53">
        <f>O16/'2020'!O16*100-100</f>
        <v>-66.078818432267624</v>
      </c>
      <c r="R16" s="53">
        <f>P16/'2020'!P16*100-100</f>
        <v>-83.948303260865544</v>
      </c>
      <c r="S16" s="51"/>
    </row>
    <row r="17" spans="1:19" s="40" customFormat="1" x14ac:dyDescent="0.2">
      <c r="A17" s="36"/>
      <c r="B17" s="37"/>
      <c r="C17" s="38"/>
      <c r="D17" s="38"/>
      <c r="E17" s="38"/>
      <c r="F17" s="38"/>
      <c r="G17" s="38"/>
      <c r="H17" s="39"/>
      <c r="I17" s="38"/>
      <c r="J17" s="38"/>
      <c r="K17" s="39"/>
      <c r="L17" s="39"/>
      <c r="M17" s="38"/>
      <c r="N17" s="39"/>
      <c r="O17" s="38"/>
      <c r="P17" s="38"/>
      <c r="Q17" s="39"/>
      <c r="R17" s="39"/>
      <c r="S17" s="38"/>
    </row>
    <row r="18" spans="1:19" s="40" customFormat="1" x14ac:dyDescent="0.2">
      <c r="A18" s="36"/>
      <c r="B18" s="37"/>
      <c r="C18" s="38"/>
      <c r="D18" s="38"/>
      <c r="E18" s="38"/>
      <c r="F18" s="38"/>
      <c r="G18" s="38"/>
      <c r="H18" s="39"/>
      <c r="I18" s="38"/>
      <c r="J18" s="38"/>
      <c r="K18" s="39"/>
      <c r="L18" s="39"/>
      <c r="M18" s="38"/>
      <c r="N18" s="39"/>
      <c r="O18" s="38"/>
      <c r="P18" s="38"/>
      <c r="Q18" s="39"/>
      <c r="R18" s="39"/>
      <c r="S18" s="38"/>
    </row>
    <row r="19" spans="1:19" x14ac:dyDescent="0.2">
      <c r="A19" s="80" t="s">
        <v>31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</row>
    <row r="20" spans="1:19" s="75" customFormat="1" x14ac:dyDescent="0.2">
      <c r="A20" s="73" t="s">
        <v>17</v>
      </c>
      <c r="B20" s="74" t="s">
        <v>18</v>
      </c>
      <c r="C20" s="72">
        <v>438</v>
      </c>
      <c r="D20" s="72">
        <v>294</v>
      </c>
      <c r="E20" s="72">
        <v>21260</v>
      </c>
      <c r="F20" s="72">
        <v>14438</v>
      </c>
      <c r="G20" s="72">
        <v>12327</v>
      </c>
      <c r="H20" s="72">
        <v>-84.1</v>
      </c>
      <c r="I20" s="72">
        <v>10914</v>
      </c>
      <c r="J20" s="72">
        <v>1413</v>
      </c>
      <c r="K20" s="72">
        <v>-81.2</v>
      </c>
      <c r="L20" s="72">
        <v>-92.8</v>
      </c>
      <c r="M20" s="72">
        <v>37696</v>
      </c>
      <c r="N20" s="72">
        <v>-78.099999999999994</v>
      </c>
      <c r="O20" s="72">
        <v>34684</v>
      </c>
      <c r="P20" s="72">
        <v>3012</v>
      </c>
      <c r="Q20" s="72">
        <v>-72.5</v>
      </c>
      <c r="R20" s="72">
        <v>-93.5</v>
      </c>
      <c r="S20" s="72">
        <v>3.1</v>
      </c>
    </row>
    <row r="21" spans="1:19" s="75" customFormat="1" x14ac:dyDescent="0.2">
      <c r="A21" s="73" t="s">
        <v>19</v>
      </c>
      <c r="B21" s="74" t="s">
        <v>20</v>
      </c>
      <c r="C21" s="72">
        <v>546</v>
      </c>
      <c r="D21" s="72">
        <v>432</v>
      </c>
      <c r="E21" s="72">
        <v>29408</v>
      </c>
      <c r="F21" s="72">
        <v>23433</v>
      </c>
      <c r="G21" s="72">
        <v>27231</v>
      </c>
      <c r="H21" s="72">
        <v>-80.7</v>
      </c>
      <c r="I21" s="72">
        <v>24641</v>
      </c>
      <c r="J21" s="72">
        <v>2590</v>
      </c>
      <c r="K21" s="72">
        <v>-78</v>
      </c>
      <c r="L21" s="72">
        <v>-91</v>
      </c>
      <c r="M21" s="72">
        <v>93490</v>
      </c>
      <c r="N21" s="72">
        <v>-67.8</v>
      </c>
      <c r="O21" s="72">
        <v>84421</v>
      </c>
      <c r="P21" s="72">
        <v>9069</v>
      </c>
      <c r="Q21" s="72">
        <v>-63.9</v>
      </c>
      <c r="R21" s="72">
        <v>-84.1</v>
      </c>
      <c r="S21" s="72">
        <v>3.4</v>
      </c>
    </row>
    <row r="22" spans="1:19" s="75" customFormat="1" x14ac:dyDescent="0.2">
      <c r="A22" s="73" t="s">
        <v>21</v>
      </c>
      <c r="B22" s="74" t="s">
        <v>22</v>
      </c>
      <c r="C22" s="72">
        <v>555</v>
      </c>
      <c r="D22" s="72">
        <v>459</v>
      </c>
      <c r="E22" s="72">
        <v>27017</v>
      </c>
      <c r="F22" s="72">
        <v>21821</v>
      </c>
      <c r="G22" s="72">
        <v>21350</v>
      </c>
      <c r="H22" s="72">
        <v>-80.7</v>
      </c>
      <c r="I22" s="72">
        <v>18964</v>
      </c>
      <c r="J22" s="72">
        <v>2386</v>
      </c>
      <c r="K22" s="72">
        <v>-81</v>
      </c>
      <c r="L22" s="72">
        <v>-78</v>
      </c>
      <c r="M22" s="72">
        <v>77385</v>
      </c>
      <c r="N22" s="72">
        <v>-71.099999999999994</v>
      </c>
      <c r="O22" s="72">
        <v>66235</v>
      </c>
      <c r="P22" s="72">
        <v>11150</v>
      </c>
      <c r="Q22" s="72">
        <v>-72.599999999999994</v>
      </c>
      <c r="R22" s="72">
        <v>-57.3</v>
      </c>
      <c r="S22" s="72">
        <v>3.6</v>
      </c>
    </row>
    <row r="23" spans="1:19" s="75" customFormat="1" x14ac:dyDescent="0.2">
      <c r="A23" s="73" t="s">
        <v>23</v>
      </c>
      <c r="B23" s="74" t="s">
        <v>24</v>
      </c>
      <c r="C23" s="72">
        <v>680</v>
      </c>
      <c r="D23" s="72">
        <v>547</v>
      </c>
      <c r="E23" s="72">
        <v>37967</v>
      </c>
      <c r="F23" s="72">
        <v>31178</v>
      </c>
      <c r="G23" s="72">
        <v>28110</v>
      </c>
      <c r="H23" s="72">
        <v>-79.8</v>
      </c>
      <c r="I23" s="72">
        <v>26345</v>
      </c>
      <c r="J23" s="72">
        <v>1765</v>
      </c>
      <c r="K23" s="72">
        <v>-78.8</v>
      </c>
      <c r="L23" s="72">
        <v>-88</v>
      </c>
      <c r="M23" s="72">
        <v>217077</v>
      </c>
      <c r="N23" s="72">
        <v>-54.8</v>
      </c>
      <c r="O23" s="72">
        <v>208533</v>
      </c>
      <c r="P23" s="72">
        <v>8544</v>
      </c>
      <c r="Q23" s="72">
        <v>-53.3</v>
      </c>
      <c r="R23" s="72">
        <v>-74.7</v>
      </c>
      <c r="S23" s="72">
        <v>7.7</v>
      </c>
    </row>
    <row r="24" spans="1:19" s="75" customFormat="1" x14ac:dyDescent="0.2">
      <c r="A24" s="73" t="s">
        <v>25</v>
      </c>
      <c r="B24" s="74" t="s">
        <v>26</v>
      </c>
      <c r="C24" s="72">
        <v>825</v>
      </c>
      <c r="D24" s="72">
        <v>600</v>
      </c>
      <c r="E24" s="72">
        <v>43234</v>
      </c>
      <c r="F24" s="72">
        <v>29089</v>
      </c>
      <c r="G24" s="72">
        <v>15111</v>
      </c>
      <c r="H24" s="72">
        <v>-91.5</v>
      </c>
      <c r="I24" s="72">
        <v>14039</v>
      </c>
      <c r="J24" s="72">
        <v>1072</v>
      </c>
      <c r="K24" s="72">
        <v>-88.6</v>
      </c>
      <c r="L24" s="72">
        <v>-98</v>
      </c>
      <c r="M24" s="72">
        <v>104303</v>
      </c>
      <c r="N24" s="72">
        <v>-81.900000000000006</v>
      </c>
      <c r="O24" s="72">
        <v>98289</v>
      </c>
      <c r="P24" s="72">
        <v>6014</v>
      </c>
      <c r="Q24" s="72">
        <v>-74.7</v>
      </c>
      <c r="R24" s="72">
        <v>-96.8</v>
      </c>
      <c r="S24" s="72">
        <v>6.9</v>
      </c>
    </row>
    <row r="25" spans="1:19" s="75" customFormat="1" x14ac:dyDescent="0.2">
      <c r="A25" s="73" t="s">
        <v>27</v>
      </c>
      <c r="B25" s="74" t="s">
        <v>28</v>
      </c>
      <c r="C25" s="72">
        <v>101</v>
      </c>
      <c r="D25" s="72">
        <v>78</v>
      </c>
      <c r="E25" s="72">
        <v>4938</v>
      </c>
      <c r="F25" s="72">
        <v>3975</v>
      </c>
      <c r="G25" s="72">
        <v>3717</v>
      </c>
      <c r="H25" s="72">
        <v>-78.900000000000006</v>
      </c>
      <c r="I25" s="72">
        <v>3386</v>
      </c>
      <c r="J25" s="72">
        <v>331</v>
      </c>
      <c r="K25" s="72">
        <v>-75.400000000000006</v>
      </c>
      <c r="L25" s="72">
        <v>-91.3</v>
      </c>
      <c r="M25" s="72">
        <v>30145</v>
      </c>
      <c r="N25" s="72">
        <v>-47.2</v>
      </c>
      <c r="O25" s="72">
        <v>29181</v>
      </c>
      <c r="P25" s="72">
        <v>964</v>
      </c>
      <c r="Q25" s="72">
        <v>-40.1</v>
      </c>
      <c r="R25" s="72">
        <v>-88.5</v>
      </c>
      <c r="S25" s="72">
        <v>8.1</v>
      </c>
    </row>
    <row r="26" spans="1:19" s="75" customFormat="1" x14ac:dyDescent="0.2">
      <c r="A26" s="73" t="s">
        <v>29</v>
      </c>
      <c r="B26" s="74" t="s">
        <v>30</v>
      </c>
      <c r="C26" s="72">
        <v>200</v>
      </c>
      <c r="D26" s="72">
        <v>149</v>
      </c>
      <c r="E26" s="72">
        <v>11195</v>
      </c>
      <c r="F26" s="72">
        <v>8263</v>
      </c>
      <c r="G26" s="72">
        <v>6646</v>
      </c>
      <c r="H26" s="72">
        <v>-84.2</v>
      </c>
      <c r="I26" s="72">
        <v>6134</v>
      </c>
      <c r="J26" s="72">
        <v>512</v>
      </c>
      <c r="K26" s="72">
        <v>-82.9</v>
      </c>
      <c r="L26" s="72">
        <v>-91.5</v>
      </c>
      <c r="M26" s="72">
        <v>40418</v>
      </c>
      <c r="N26" s="72">
        <v>-63.5</v>
      </c>
      <c r="O26" s="72">
        <v>37599</v>
      </c>
      <c r="P26" s="72">
        <v>2819</v>
      </c>
      <c r="Q26" s="72">
        <v>-61.6</v>
      </c>
      <c r="R26" s="72">
        <v>-78.099999999999994</v>
      </c>
      <c r="S26" s="72">
        <v>6.1</v>
      </c>
    </row>
    <row r="27" spans="1:19" s="46" customFormat="1" x14ac:dyDescent="0.2">
      <c r="A27" s="49"/>
      <c r="B27" s="50" t="s">
        <v>75</v>
      </c>
      <c r="C27" s="51"/>
      <c r="D27" s="51"/>
      <c r="E27" s="51"/>
      <c r="F27" s="51"/>
      <c r="G27" s="51">
        <f>SUM(G20:G26)</f>
        <v>114492</v>
      </c>
      <c r="H27" s="53">
        <f>G27/'2020'!G27*100-100</f>
        <v>-83.782865010184224</v>
      </c>
      <c r="I27" s="51">
        <f>SUM(I20:I26)</f>
        <v>104423</v>
      </c>
      <c r="J27" s="51">
        <f>SUM(J20:J26)</f>
        <v>10069</v>
      </c>
      <c r="K27" s="53">
        <f>I27/'2020'!I27*100-100</f>
        <v>-81.597071688643098</v>
      </c>
      <c r="L27" s="53">
        <f>J27/'2020'!J27*100-100</f>
        <v>-92.73353155129611</v>
      </c>
      <c r="M27" s="51">
        <f>SUM(M20:M26)</f>
        <v>600514</v>
      </c>
      <c r="N27" s="53">
        <f>M27/'2020'!M27*100-100</f>
        <v>-69.312446183052998</v>
      </c>
      <c r="O27" s="51">
        <f>SUM(O20:O26)</f>
        <v>558942</v>
      </c>
      <c r="P27" s="51">
        <f>SUM(P20:P26)</f>
        <v>41572</v>
      </c>
      <c r="Q27" s="53">
        <f>O27/'2020'!O27*100-100</f>
        <v>-64.713480344189747</v>
      </c>
      <c r="R27" s="53">
        <f>P27/'2020'!P27*100-100</f>
        <v>-88.850357377532816</v>
      </c>
      <c r="S27" s="51"/>
    </row>
    <row r="28" spans="1:19" s="63" customFormat="1" x14ac:dyDescent="0.2">
      <c r="A28" s="54"/>
      <c r="B28" s="55" t="s">
        <v>74</v>
      </c>
      <c r="C28" s="56"/>
      <c r="D28" s="56"/>
      <c r="E28" s="56"/>
      <c r="F28" s="56"/>
      <c r="G28" s="56">
        <f>G27+G16</f>
        <v>221333</v>
      </c>
      <c r="H28" s="59">
        <f>G28/'2020'!G28*100-100</f>
        <v>-83.904669931308717</v>
      </c>
      <c r="I28" s="56">
        <f>I27+I16</f>
        <v>200699</v>
      </c>
      <c r="J28" s="56">
        <f>J27+J16</f>
        <v>20634</v>
      </c>
      <c r="K28" s="59">
        <f>I28/'2020'!I28*100-100</f>
        <v>-82.086971888811931</v>
      </c>
      <c r="L28" s="59">
        <f>J28/'2020'!J28*100-100</f>
        <v>-91.899658461900842</v>
      </c>
      <c r="M28" s="56">
        <f>M27+M16</f>
        <v>1160740</v>
      </c>
      <c r="N28" s="59">
        <f>M28/'2020'!M28*100-100</f>
        <v>-69.052132575060725</v>
      </c>
      <c r="O28" s="56">
        <f>O27+O16</f>
        <v>1075835</v>
      </c>
      <c r="P28" s="56">
        <f>P27+P16</f>
        <v>84905</v>
      </c>
      <c r="Q28" s="59">
        <f>O28/'2020'!O28*100-100</f>
        <v>-65.382924857842283</v>
      </c>
      <c r="R28" s="59">
        <f>P28/'2020'!P28*100-100</f>
        <v>-86.79166912979494</v>
      </c>
      <c r="S28" s="56"/>
    </row>
    <row r="29" spans="1:19" s="40" customFormat="1" x14ac:dyDescent="0.2">
      <c r="A29" s="36"/>
      <c r="B29" s="37"/>
      <c r="C29" s="38"/>
      <c r="D29" s="38"/>
      <c r="E29" s="38"/>
      <c r="F29" s="38"/>
      <c r="G29" s="38"/>
      <c r="H29" s="39"/>
      <c r="I29" s="38"/>
      <c r="J29" s="38"/>
      <c r="K29" s="39"/>
      <c r="L29" s="39"/>
      <c r="M29" s="38"/>
      <c r="N29" s="39"/>
      <c r="O29" s="38"/>
      <c r="P29" s="38"/>
      <c r="Q29" s="39"/>
      <c r="R29" s="39"/>
      <c r="S29" s="38"/>
    </row>
    <row r="30" spans="1:19" x14ac:dyDescent="0.2">
      <c r="A30" s="80" t="s">
        <v>32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</row>
    <row r="31" spans="1:19" s="75" customFormat="1" x14ac:dyDescent="0.2">
      <c r="A31" s="73" t="s">
        <v>17</v>
      </c>
      <c r="B31" s="74" t="s">
        <v>18</v>
      </c>
      <c r="C31" s="72">
        <v>438</v>
      </c>
      <c r="D31" s="72">
        <v>312</v>
      </c>
      <c r="E31" s="72">
        <v>21269</v>
      </c>
      <c r="F31" s="72">
        <v>15068</v>
      </c>
      <c r="G31" s="72">
        <v>17020</v>
      </c>
      <c r="H31" s="72">
        <v>-57.4</v>
      </c>
      <c r="I31" s="72">
        <v>15109</v>
      </c>
      <c r="J31" s="72">
        <v>1911</v>
      </c>
      <c r="K31" s="72">
        <v>-54.2</v>
      </c>
      <c r="L31" s="72">
        <v>-72.599999999999994</v>
      </c>
      <c r="M31" s="72">
        <v>49448</v>
      </c>
      <c r="N31" s="72">
        <v>-50.4</v>
      </c>
      <c r="O31" s="72">
        <v>44815</v>
      </c>
      <c r="P31" s="72">
        <v>4633</v>
      </c>
      <c r="Q31" s="72">
        <v>-45.8</v>
      </c>
      <c r="R31" s="72">
        <v>-72.8</v>
      </c>
      <c r="S31" s="72">
        <v>2.9</v>
      </c>
    </row>
    <row r="32" spans="1:19" s="75" customFormat="1" x14ac:dyDescent="0.2">
      <c r="A32" s="73" t="s">
        <v>19</v>
      </c>
      <c r="B32" s="74" t="s">
        <v>20</v>
      </c>
      <c r="C32" s="72">
        <v>546</v>
      </c>
      <c r="D32" s="72">
        <v>445</v>
      </c>
      <c r="E32" s="72">
        <v>29517</v>
      </c>
      <c r="F32" s="72">
        <v>25054</v>
      </c>
      <c r="G32" s="72">
        <v>38793</v>
      </c>
      <c r="H32" s="72">
        <v>-43.4</v>
      </c>
      <c r="I32" s="72">
        <v>35017</v>
      </c>
      <c r="J32" s="72">
        <v>3776</v>
      </c>
      <c r="K32" s="72">
        <v>-40.299999999999997</v>
      </c>
      <c r="L32" s="72">
        <v>-61.6</v>
      </c>
      <c r="M32" s="72">
        <v>129083</v>
      </c>
      <c r="N32" s="72">
        <v>-24.4</v>
      </c>
      <c r="O32" s="72">
        <v>117261</v>
      </c>
      <c r="P32" s="72">
        <v>11822</v>
      </c>
      <c r="Q32" s="72">
        <v>-21.2</v>
      </c>
      <c r="R32" s="72">
        <v>-45.9</v>
      </c>
      <c r="S32" s="72">
        <v>3.3</v>
      </c>
    </row>
    <row r="33" spans="1:19" s="75" customFormat="1" x14ac:dyDescent="0.2">
      <c r="A33" s="73" t="s">
        <v>21</v>
      </c>
      <c r="B33" s="74" t="s">
        <v>22</v>
      </c>
      <c r="C33" s="72">
        <v>557</v>
      </c>
      <c r="D33" s="72">
        <v>481</v>
      </c>
      <c r="E33" s="72">
        <v>27049</v>
      </c>
      <c r="F33" s="72">
        <v>23180</v>
      </c>
      <c r="G33" s="72">
        <v>30372</v>
      </c>
      <c r="H33" s="72">
        <v>-43.7</v>
      </c>
      <c r="I33" s="72">
        <v>27030</v>
      </c>
      <c r="J33" s="72">
        <v>3342</v>
      </c>
      <c r="K33" s="72">
        <v>-45.2</v>
      </c>
      <c r="L33" s="72">
        <v>-27.7</v>
      </c>
      <c r="M33" s="72">
        <v>102509</v>
      </c>
      <c r="N33" s="72">
        <v>-31</v>
      </c>
      <c r="O33" s="72">
        <v>87724</v>
      </c>
      <c r="P33" s="72">
        <v>14785</v>
      </c>
      <c r="Q33" s="72">
        <v>-34.9</v>
      </c>
      <c r="R33" s="72">
        <v>6.7</v>
      </c>
      <c r="S33" s="72">
        <v>3.4</v>
      </c>
    </row>
    <row r="34" spans="1:19" s="75" customFormat="1" x14ac:dyDescent="0.2">
      <c r="A34" s="73" t="s">
        <v>23</v>
      </c>
      <c r="B34" s="74" t="s">
        <v>24</v>
      </c>
      <c r="C34" s="72">
        <v>677</v>
      </c>
      <c r="D34" s="72">
        <v>571</v>
      </c>
      <c r="E34" s="72">
        <v>37735</v>
      </c>
      <c r="F34" s="72">
        <v>32884</v>
      </c>
      <c r="G34" s="72">
        <v>37860</v>
      </c>
      <c r="H34" s="72">
        <v>-47.6</v>
      </c>
      <c r="I34" s="72">
        <v>35285</v>
      </c>
      <c r="J34" s="72">
        <v>2575</v>
      </c>
      <c r="K34" s="72">
        <v>-47</v>
      </c>
      <c r="L34" s="72">
        <v>-54.6</v>
      </c>
      <c r="M34" s="72">
        <v>261779</v>
      </c>
      <c r="N34" s="72">
        <v>-25</v>
      </c>
      <c r="O34" s="72">
        <v>249408</v>
      </c>
      <c r="P34" s="72">
        <v>12371</v>
      </c>
      <c r="Q34" s="72">
        <v>-25.5</v>
      </c>
      <c r="R34" s="72">
        <v>-12.3</v>
      </c>
      <c r="S34" s="72">
        <v>6.9</v>
      </c>
    </row>
    <row r="35" spans="1:19" s="75" customFormat="1" x14ac:dyDescent="0.2">
      <c r="A35" s="73" t="s">
        <v>25</v>
      </c>
      <c r="B35" s="74" t="s">
        <v>26</v>
      </c>
      <c r="C35" s="72">
        <v>825</v>
      </c>
      <c r="D35" s="72">
        <v>637</v>
      </c>
      <c r="E35" s="72">
        <v>43156</v>
      </c>
      <c r="F35" s="72">
        <v>34708</v>
      </c>
      <c r="G35" s="72">
        <v>20678</v>
      </c>
      <c r="H35" s="72">
        <v>-72.900000000000006</v>
      </c>
      <c r="I35" s="72">
        <v>19173</v>
      </c>
      <c r="J35" s="72">
        <v>1505</v>
      </c>
      <c r="K35" s="72">
        <v>-68.400000000000006</v>
      </c>
      <c r="L35" s="72">
        <v>-90.3</v>
      </c>
      <c r="M35" s="72">
        <v>129773</v>
      </c>
      <c r="N35" s="72">
        <v>-49.7</v>
      </c>
      <c r="O35" s="72">
        <v>122513</v>
      </c>
      <c r="P35" s="72">
        <v>7260</v>
      </c>
      <c r="Q35" s="72">
        <v>-43</v>
      </c>
      <c r="R35" s="72">
        <v>-83.1</v>
      </c>
      <c r="S35" s="72">
        <v>6.3</v>
      </c>
    </row>
    <row r="36" spans="1:19" s="75" customFormat="1" x14ac:dyDescent="0.2">
      <c r="A36" s="73" t="s">
        <v>27</v>
      </c>
      <c r="B36" s="74" t="s">
        <v>28</v>
      </c>
      <c r="C36" s="72">
        <v>101</v>
      </c>
      <c r="D36" s="72">
        <v>80</v>
      </c>
      <c r="E36" s="72">
        <v>4932</v>
      </c>
      <c r="F36" s="72">
        <v>3933</v>
      </c>
      <c r="G36" s="72">
        <v>6987</v>
      </c>
      <c r="H36" s="72">
        <v>-20</v>
      </c>
      <c r="I36" s="72">
        <v>6473</v>
      </c>
      <c r="J36" s="72">
        <v>514</v>
      </c>
      <c r="K36" s="72">
        <v>-8.1</v>
      </c>
      <c r="L36" s="72">
        <v>-69.5</v>
      </c>
      <c r="M36" s="72">
        <v>37270</v>
      </c>
      <c r="N36" s="72">
        <v>-9.9</v>
      </c>
      <c r="O36" s="72">
        <v>36089</v>
      </c>
      <c r="P36" s="72">
        <v>1181</v>
      </c>
      <c r="Q36" s="72">
        <v>-4</v>
      </c>
      <c r="R36" s="72">
        <v>-68.8</v>
      </c>
      <c r="S36" s="72">
        <v>5.3</v>
      </c>
    </row>
    <row r="37" spans="1:19" s="75" customFormat="1" x14ac:dyDescent="0.2">
      <c r="A37" s="73" t="s">
        <v>29</v>
      </c>
      <c r="B37" s="74" t="s">
        <v>30</v>
      </c>
      <c r="C37" s="72">
        <v>196</v>
      </c>
      <c r="D37" s="72">
        <v>157</v>
      </c>
      <c r="E37" s="72">
        <v>11122</v>
      </c>
      <c r="F37" s="72">
        <v>8938</v>
      </c>
      <c r="G37" s="72">
        <v>8958</v>
      </c>
      <c r="H37" s="72">
        <v>-55.3</v>
      </c>
      <c r="I37" s="72">
        <v>8397</v>
      </c>
      <c r="J37" s="72">
        <v>561</v>
      </c>
      <c r="K37" s="72">
        <v>-54</v>
      </c>
      <c r="L37" s="72">
        <v>-68.7</v>
      </c>
      <c r="M37" s="72">
        <v>48540</v>
      </c>
      <c r="N37" s="72">
        <v>-32.299999999999997</v>
      </c>
      <c r="O37" s="72">
        <v>45045</v>
      </c>
      <c r="P37" s="72">
        <v>3495</v>
      </c>
      <c r="Q37" s="72">
        <v>-32.299999999999997</v>
      </c>
      <c r="R37" s="72">
        <v>-32.4</v>
      </c>
      <c r="S37" s="72">
        <v>5.4</v>
      </c>
    </row>
    <row r="38" spans="1:19" s="46" customFormat="1" x14ac:dyDescent="0.2">
      <c r="A38" s="49"/>
      <c r="B38" s="50" t="s">
        <v>75</v>
      </c>
      <c r="C38" s="51"/>
      <c r="D38" s="51"/>
      <c r="E38" s="51"/>
      <c r="F38" s="51"/>
      <c r="G38" s="51">
        <f>SUM(G31:G37)</f>
        <v>160668</v>
      </c>
      <c r="H38" s="53">
        <f>G38/'2020'!G38*100-100</f>
        <v>-52.699074401187026</v>
      </c>
      <c r="I38" s="51">
        <f>SUM(I31:I37)</f>
        <v>146484</v>
      </c>
      <c r="J38" s="51">
        <f>SUM(J31:J37)</f>
        <v>14184</v>
      </c>
      <c r="K38" s="53">
        <f>I38/'2020'!I38*100-100</f>
        <v>-50.091480553993968</v>
      </c>
      <c r="L38" s="53">
        <f>J38/'2020'!J38*100-100</f>
        <v>-69.276756124504516</v>
      </c>
      <c r="M38" s="51">
        <f>SUM(M31:M37)</f>
        <v>758402</v>
      </c>
      <c r="N38" s="53">
        <f>M38/'2020'!M38*100-100</f>
        <v>-33.416270126951247</v>
      </c>
      <c r="O38" s="51">
        <f>SUM(O31:O37)</f>
        <v>702855</v>
      </c>
      <c r="P38" s="51">
        <f>SUM(P31:P37)</f>
        <v>55547</v>
      </c>
      <c r="Q38" s="53">
        <f>O38/'2020'!O38*100-100</f>
        <v>-31.108991788222795</v>
      </c>
      <c r="R38" s="53">
        <f>P38/'2020'!P38*100-100</f>
        <v>-53.234605735068783</v>
      </c>
      <c r="S38" s="51"/>
    </row>
    <row r="39" spans="1:19" s="63" customFormat="1" x14ac:dyDescent="0.2">
      <c r="A39" s="54"/>
      <c r="B39" s="55" t="s">
        <v>76</v>
      </c>
      <c r="C39" s="56"/>
      <c r="D39" s="56"/>
      <c r="E39" s="56"/>
      <c r="F39" s="56"/>
      <c r="G39" s="56">
        <f>G38+G27+G16</f>
        <v>382001</v>
      </c>
      <c r="H39" s="59">
        <f>G39/'2020'!G39*100-100</f>
        <v>-77.723421253666586</v>
      </c>
      <c r="I39" s="56">
        <f t="shared" ref="I39:J39" si="0">I38+I27+I16</f>
        <v>347183</v>
      </c>
      <c r="J39" s="56">
        <f t="shared" si="0"/>
        <v>34818</v>
      </c>
      <c r="K39" s="59">
        <f>I39/'2020'!I39*100-100</f>
        <v>-75.445236022301231</v>
      </c>
      <c r="L39" s="59">
        <f>J39/'2020'!J39*100-100</f>
        <v>-88.428598490513366</v>
      </c>
      <c r="M39" s="56">
        <f>M38+M27+M16</f>
        <v>1919142</v>
      </c>
      <c r="N39" s="59">
        <f>M39/'2020'!M39*100-100</f>
        <v>-60.750933093370691</v>
      </c>
      <c r="O39" s="56">
        <f>O38+O27+O16</f>
        <v>1778690</v>
      </c>
      <c r="P39" s="56">
        <f>P38+P27+P16</f>
        <v>140452</v>
      </c>
      <c r="Q39" s="59">
        <f>O39/'2020'!O39*100-100</f>
        <v>-56.912184857867793</v>
      </c>
      <c r="R39" s="59">
        <f>P39/'2020'!P39*100-100</f>
        <v>-81.558104601939093</v>
      </c>
      <c r="S39" s="56"/>
    </row>
    <row r="40" spans="1:19" s="40" customFormat="1" x14ac:dyDescent="0.2">
      <c r="A40" s="36"/>
      <c r="B40" s="37"/>
      <c r="C40" s="38"/>
      <c r="D40" s="38"/>
      <c r="E40" s="38"/>
      <c r="F40" s="38"/>
      <c r="G40" s="38"/>
      <c r="H40" s="39"/>
      <c r="I40" s="38"/>
      <c r="J40" s="38"/>
      <c r="K40" s="39"/>
      <c r="L40" s="39"/>
      <c r="M40" s="38"/>
      <c r="N40" s="39"/>
      <c r="O40" s="38"/>
      <c r="P40" s="38"/>
      <c r="Q40" s="39"/>
      <c r="R40" s="39"/>
      <c r="S40" s="38"/>
    </row>
    <row r="41" spans="1:19" x14ac:dyDescent="0.2">
      <c r="A41" s="80" t="s">
        <v>33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s="75" customFormat="1" x14ac:dyDescent="0.2">
      <c r="A42" s="73" t="s">
        <v>17</v>
      </c>
      <c r="B42" s="74" t="s">
        <v>18</v>
      </c>
      <c r="C42" s="72">
        <v>436</v>
      </c>
      <c r="D42" s="72">
        <v>314</v>
      </c>
      <c r="E42" s="72">
        <v>21196</v>
      </c>
      <c r="F42" s="72">
        <v>15635</v>
      </c>
      <c r="G42" s="72">
        <v>13789</v>
      </c>
      <c r="H42" s="72">
        <v>76.8</v>
      </c>
      <c r="I42" s="72">
        <v>12008</v>
      </c>
      <c r="J42" s="72">
        <v>1781</v>
      </c>
      <c r="K42" s="72">
        <v>69.400000000000006</v>
      </c>
      <c r="L42" s="72">
        <v>150.5</v>
      </c>
      <c r="M42" s="72">
        <v>41404</v>
      </c>
      <c r="N42" s="72">
        <v>44.4</v>
      </c>
      <c r="O42" s="72">
        <v>37471</v>
      </c>
      <c r="P42" s="72">
        <v>3933</v>
      </c>
      <c r="Q42" s="72">
        <v>48</v>
      </c>
      <c r="R42" s="72">
        <v>16.899999999999999</v>
      </c>
      <c r="S42" s="72">
        <v>3</v>
      </c>
    </row>
    <row r="43" spans="1:19" s="75" customFormat="1" x14ac:dyDescent="0.2">
      <c r="A43" s="73" t="s">
        <v>19</v>
      </c>
      <c r="B43" s="74" t="s">
        <v>20</v>
      </c>
      <c r="C43" s="72">
        <v>544</v>
      </c>
      <c r="D43" s="72">
        <v>434</v>
      </c>
      <c r="E43" s="72">
        <v>29514</v>
      </c>
      <c r="F43" s="72">
        <v>23735</v>
      </c>
      <c r="G43" s="72">
        <v>36169</v>
      </c>
      <c r="H43" s="72">
        <v>137.5</v>
      </c>
      <c r="I43" s="72">
        <v>33131</v>
      </c>
      <c r="J43" s="72">
        <v>3038</v>
      </c>
      <c r="K43" s="72">
        <v>137.6</v>
      </c>
      <c r="L43" s="72">
        <v>137.19999999999999</v>
      </c>
      <c r="M43" s="72">
        <v>117459</v>
      </c>
      <c r="N43" s="72">
        <v>90</v>
      </c>
      <c r="O43" s="72">
        <v>106743</v>
      </c>
      <c r="P43" s="72">
        <v>10716</v>
      </c>
      <c r="Q43" s="72">
        <v>89.6</v>
      </c>
      <c r="R43" s="72">
        <v>94.4</v>
      </c>
      <c r="S43" s="72">
        <v>3.2</v>
      </c>
    </row>
    <row r="44" spans="1:19" s="75" customFormat="1" x14ac:dyDescent="0.2">
      <c r="A44" s="73" t="s">
        <v>21</v>
      </c>
      <c r="B44" s="74" t="s">
        <v>22</v>
      </c>
      <c r="C44" s="72">
        <v>562</v>
      </c>
      <c r="D44" s="72">
        <v>479</v>
      </c>
      <c r="E44" s="72">
        <v>26996</v>
      </c>
      <c r="F44" s="72">
        <v>22325</v>
      </c>
      <c r="G44" s="72">
        <v>26556</v>
      </c>
      <c r="H44" s="72">
        <v>153.80000000000001</v>
      </c>
      <c r="I44" s="72">
        <v>23152</v>
      </c>
      <c r="J44" s="72">
        <v>3404</v>
      </c>
      <c r="K44" s="72">
        <v>140.19999999999999</v>
      </c>
      <c r="L44" s="72">
        <v>311.60000000000002</v>
      </c>
      <c r="M44" s="72">
        <v>86370</v>
      </c>
      <c r="N44" s="72">
        <v>91.6</v>
      </c>
      <c r="O44" s="72">
        <v>72508</v>
      </c>
      <c r="P44" s="72">
        <v>13862</v>
      </c>
      <c r="Q44" s="72">
        <v>84.7</v>
      </c>
      <c r="R44" s="72">
        <v>137.6</v>
      </c>
      <c r="S44" s="72">
        <v>3.3</v>
      </c>
    </row>
    <row r="45" spans="1:19" s="75" customFormat="1" x14ac:dyDescent="0.2">
      <c r="A45" s="73" t="s">
        <v>23</v>
      </c>
      <c r="B45" s="74" t="s">
        <v>24</v>
      </c>
      <c r="C45" s="72">
        <v>673</v>
      </c>
      <c r="D45" s="72">
        <v>568</v>
      </c>
      <c r="E45" s="72">
        <v>37668</v>
      </c>
      <c r="F45" s="72">
        <v>31647</v>
      </c>
      <c r="G45" s="72">
        <v>32556</v>
      </c>
      <c r="H45" s="72">
        <v>94.5</v>
      </c>
      <c r="I45" s="72">
        <v>30272</v>
      </c>
      <c r="J45" s="72">
        <v>2284</v>
      </c>
      <c r="K45" s="72">
        <v>88.4</v>
      </c>
      <c r="L45" s="72">
        <v>240.9</v>
      </c>
      <c r="M45" s="72">
        <v>243222</v>
      </c>
      <c r="N45" s="72">
        <v>69.5</v>
      </c>
      <c r="O45" s="72">
        <v>231008</v>
      </c>
      <c r="P45" s="72">
        <v>12214</v>
      </c>
      <c r="Q45" s="72">
        <v>65.900000000000006</v>
      </c>
      <c r="R45" s="72">
        <v>183.8</v>
      </c>
      <c r="S45" s="72">
        <v>7.5</v>
      </c>
    </row>
    <row r="46" spans="1:19" s="75" customFormat="1" x14ac:dyDescent="0.2">
      <c r="A46" s="73" t="s">
        <v>25</v>
      </c>
      <c r="B46" s="74" t="s">
        <v>26</v>
      </c>
      <c r="C46" s="72">
        <v>825</v>
      </c>
      <c r="D46" s="72">
        <v>604</v>
      </c>
      <c r="E46" s="72">
        <v>43065</v>
      </c>
      <c r="F46" s="72">
        <v>29617</v>
      </c>
      <c r="G46" s="72">
        <v>19906</v>
      </c>
      <c r="H46" s="72">
        <v>110.3</v>
      </c>
      <c r="I46" s="72">
        <v>18643</v>
      </c>
      <c r="J46" s="72">
        <v>1263</v>
      </c>
      <c r="K46" s="72">
        <v>113.4</v>
      </c>
      <c r="L46" s="72">
        <v>73.3</v>
      </c>
      <c r="M46" s="72">
        <v>121148</v>
      </c>
      <c r="N46" s="72">
        <v>90</v>
      </c>
      <c r="O46" s="72">
        <v>114275</v>
      </c>
      <c r="P46" s="72">
        <v>6873</v>
      </c>
      <c r="Q46" s="72">
        <v>89.4</v>
      </c>
      <c r="R46" s="72">
        <v>101.9</v>
      </c>
      <c r="S46" s="72">
        <v>6.1</v>
      </c>
    </row>
    <row r="47" spans="1:19" s="75" customFormat="1" x14ac:dyDescent="0.2">
      <c r="A47" s="73" t="s">
        <v>27</v>
      </c>
      <c r="B47" s="74" t="s">
        <v>28</v>
      </c>
      <c r="C47" s="72">
        <v>100</v>
      </c>
      <c r="D47" s="72">
        <v>77</v>
      </c>
      <c r="E47" s="72">
        <v>4875</v>
      </c>
      <c r="F47" s="72">
        <v>3754</v>
      </c>
      <c r="G47" s="72">
        <v>8180</v>
      </c>
      <c r="H47" s="72">
        <v>310.2</v>
      </c>
      <c r="I47" s="72">
        <v>7746</v>
      </c>
      <c r="J47" s="72">
        <v>434</v>
      </c>
      <c r="K47" s="72">
        <v>308.5</v>
      </c>
      <c r="L47" s="72">
        <v>342.9</v>
      </c>
      <c r="M47" s="72">
        <v>33677</v>
      </c>
      <c r="N47" s="72">
        <v>73.2</v>
      </c>
      <c r="O47" s="72">
        <v>32240</v>
      </c>
      <c r="P47" s="72">
        <v>1437</v>
      </c>
      <c r="Q47" s="72">
        <v>68.900000000000006</v>
      </c>
      <c r="R47" s="72">
        <v>312.89999999999998</v>
      </c>
      <c r="S47" s="72">
        <v>4.0999999999999996</v>
      </c>
    </row>
    <row r="48" spans="1:19" s="75" customFormat="1" x14ac:dyDescent="0.2">
      <c r="A48" s="73" t="s">
        <v>29</v>
      </c>
      <c r="B48" s="74" t="s">
        <v>30</v>
      </c>
      <c r="C48" s="72">
        <v>194</v>
      </c>
      <c r="D48" s="72">
        <v>143</v>
      </c>
      <c r="E48" s="72">
        <v>11086</v>
      </c>
      <c r="F48" s="72">
        <v>7658</v>
      </c>
      <c r="G48" s="72">
        <v>7843</v>
      </c>
      <c r="H48" s="72">
        <v>55.9</v>
      </c>
      <c r="I48" s="72">
        <v>7304</v>
      </c>
      <c r="J48" s="72">
        <v>539</v>
      </c>
      <c r="K48" s="72">
        <v>62.7</v>
      </c>
      <c r="L48" s="72">
        <v>-0.4</v>
      </c>
      <c r="M48" s="72">
        <v>43566</v>
      </c>
      <c r="N48" s="72">
        <v>29.5</v>
      </c>
      <c r="O48" s="72">
        <v>40685</v>
      </c>
      <c r="P48" s="72">
        <v>2881</v>
      </c>
      <c r="Q48" s="72">
        <v>29.8</v>
      </c>
      <c r="R48" s="72">
        <v>25.2</v>
      </c>
      <c r="S48" s="72">
        <v>5.6</v>
      </c>
    </row>
    <row r="49" spans="1:19" s="46" customFormat="1" x14ac:dyDescent="0.2">
      <c r="A49" s="49"/>
      <c r="B49" s="50" t="s">
        <v>75</v>
      </c>
      <c r="C49" s="51"/>
      <c r="D49" s="51"/>
      <c r="E49" s="51"/>
      <c r="F49" s="51"/>
      <c r="G49" s="51">
        <f>SUM(G42:G48)</f>
        <v>144999</v>
      </c>
      <c r="H49" s="53">
        <f>G49/'2020'!G49*100-100</f>
        <v>117.30835518920944</v>
      </c>
      <c r="I49" s="51">
        <f>SUM(I42:I48)</f>
        <v>132256</v>
      </c>
      <c r="J49" s="51">
        <f>SUM(J42:J48)</f>
        <v>12743</v>
      </c>
      <c r="K49" s="53">
        <f>I49/'2020'!I49*100-100</f>
        <v>113.77125492985064</v>
      </c>
      <c r="L49" s="53">
        <f>J49/'2020'!J49*100-100</f>
        <v>162.36359892938026</v>
      </c>
      <c r="M49" s="51">
        <f>SUM(M42:M48)</f>
        <v>686846</v>
      </c>
      <c r="N49" s="53">
        <f>M49/'2020'!M49*100-100</f>
        <v>73.47049077647344</v>
      </c>
      <c r="O49" s="51">
        <f>SUM(O42:O48)</f>
        <v>634930</v>
      </c>
      <c r="P49" s="51">
        <f>SUM(P42:P48)</f>
        <v>51916</v>
      </c>
      <c r="Q49" s="53">
        <f>O49/'2020'!O49*100-100</f>
        <v>71.197381335001467</v>
      </c>
      <c r="R49" s="53">
        <f>P49/'2020'!P49*100-100</f>
        <v>107.10068613371629</v>
      </c>
      <c r="S49" s="51"/>
    </row>
    <row r="50" spans="1:19" s="63" customFormat="1" x14ac:dyDescent="0.2">
      <c r="A50" s="54"/>
      <c r="B50" s="55" t="s">
        <v>77</v>
      </c>
      <c r="C50" s="56"/>
      <c r="D50" s="56"/>
      <c r="E50" s="56"/>
      <c r="F50" s="56"/>
      <c r="G50" s="56">
        <f>G49+G38+G27+G16</f>
        <v>527000</v>
      </c>
      <c r="H50" s="59">
        <f>G50/'2020'!G50*100-100</f>
        <v>-70.418768084825729</v>
      </c>
      <c r="I50" s="56">
        <f>I49+I38+I27+I16</f>
        <v>479439</v>
      </c>
      <c r="J50" s="56">
        <f>J49+J38+J27+J16</f>
        <v>47561</v>
      </c>
      <c r="K50" s="59">
        <f>I50/'2020'!I50*100-100</f>
        <v>-67.512862680844918</v>
      </c>
      <c r="L50" s="59">
        <f>J50/'2020'!J50*100-100</f>
        <v>-84.444684288676513</v>
      </c>
      <c r="M50" s="56">
        <f>M49+M38+M27+M16</f>
        <v>2605988</v>
      </c>
      <c r="N50" s="59">
        <f>M50/'2020'!M50*100-100</f>
        <v>-50.696402334345017</v>
      </c>
      <c r="O50" s="56">
        <f>O49+O38+O27+O16</f>
        <v>2413620</v>
      </c>
      <c r="P50" s="56">
        <f>P49+P38+P27+P16</f>
        <v>192368</v>
      </c>
      <c r="Q50" s="59">
        <f>O50/'2020'!O50*100-100</f>
        <v>-46.35129121698607</v>
      </c>
      <c r="R50" s="59">
        <f>P50/'2020'!P50*100-100</f>
        <v>-75.546233442656302</v>
      </c>
      <c r="S50" s="56"/>
    </row>
    <row r="51" spans="1:19" s="40" customFormat="1" x14ac:dyDescent="0.2">
      <c r="A51" s="36"/>
      <c r="B51" s="37"/>
      <c r="C51" s="38"/>
      <c r="D51" s="38"/>
      <c r="E51" s="38"/>
      <c r="F51" s="38"/>
      <c r="G51" s="38"/>
      <c r="H51" s="39"/>
      <c r="I51" s="38"/>
      <c r="J51" s="38"/>
      <c r="K51" s="39"/>
      <c r="L51" s="39"/>
      <c r="M51" s="38"/>
      <c r="N51" s="39"/>
      <c r="O51" s="38"/>
      <c r="P51" s="38"/>
      <c r="Q51" s="39"/>
      <c r="R51" s="39"/>
      <c r="S51" s="38"/>
    </row>
    <row r="52" spans="1:19" x14ac:dyDescent="0.2">
      <c r="A52" s="80" t="s">
        <v>34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</row>
    <row r="53" spans="1:19" s="75" customFormat="1" x14ac:dyDescent="0.2">
      <c r="A53" s="73" t="s">
        <v>17</v>
      </c>
      <c r="B53" s="74" t="s">
        <v>18</v>
      </c>
      <c r="C53" s="72">
        <v>436</v>
      </c>
      <c r="D53" s="72">
        <v>335</v>
      </c>
      <c r="E53" s="72">
        <v>21111</v>
      </c>
      <c r="F53" s="72">
        <v>17076</v>
      </c>
      <c r="G53" s="72">
        <v>21117</v>
      </c>
      <c r="H53" s="72">
        <v>-31.2</v>
      </c>
      <c r="I53" s="72">
        <v>19077</v>
      </c>
      <c r="J53" s="72">
        <v>2040</v>
      </c>
      <c r="K53" s="72">
        <v>-32.6</v>
      </c>
      <c r="L53" s="72">
        <v>-14.5</v>
      </c>
      <c r="M53" s="72">
        <v>58989</v>
      </c>
      <c r="N53" s="72">
        <v>-28.8</v>
      </c>
      <c r="O53" s="72">
        <v>54332</v>
      </c>
      <c r="P53" s="72">
        <v>4657</v>
      </c>
      <c r="Q53" s="72">
        <v>-29.3</v>
      </c>
      <c r="R53" s="72">
        <v>-23</v>
      </c>
      <c r="S53" s="72">
        <v>2.8</v>
      </c>
    </row>
    <row r="54" spans="1:19" s="75" customFormat="1" x14ac:dyDescent="0.2">
      <c r="A54" s="73" t="s">
        <v>19</v>
      </c>
      <c r="B54" s="74" t="s">
        <v>20</v>
      </c>
      <c r="C54" s="72">
        <v>542</v>
      </c>
      <c r="D54" s="72">
        <v>470</v>
      </c>
      <c r="E54" s="72">
        <v>29525</v>
      </c>
      <c r="F54" s="72">
        <v>24820</v>
      </c>
      <c r="G54" s="72">
        <v>47975</v>
      </c>
      <c r="H54" s="72">
        <v>7.1</v>
      </c>
      <c r="I54" s="72">
        <v>43469</v>
      </c>
      <c r="J54" s="72">
        <v>4506</v>
      </c>
      <c r="K54" s="72">
        <v>3.9</v>
      </c>
      <c r="L54" s="72">
        <v>52.5</v>
      </c>
      <c r="M54" s="72">
        <v>143927</v>
      </c>
      <c r="N54" s="72">
        <v>11.3</v>
      </c>
      <c r="O54" s="72">
        <v>130308</v>
      </c>
      <c r="P54" s="72">
        <v>13619</v>
      </c>
      <c r="Q54" s="72">
        <v>8.8000000000000007</v>
      </c>
      <c r="R54" s="72">
        <v>41.9</v>
      </c>
      <c r="S54" s="72">
        <v>3</v>
      </c>
    </row>
    <row r="55" spans="1:19" s="75" customFormat="1" x14ac:dyDescent="0.2">
      <c r="A55" s="73" t="s">
        <v>21</v>
      </c>
      <c r="B55" s="74" t="s">
        <v>22</v>
      </c>
      <c r="C55" s="72">
        <v>565</v>
      </c>
      <c r="D55" s="72">
        <v>512</v>
      </c>
      <c r="E55" s="72">
        <v>27041</v>
      </c>
      <c r="F55" s="72">
        <v>24124</v>
      </c>
      <c r="G55" s="72">
        <v>47991</v>
      </c>
      <c r="H55" s="72">
        <v>10.199999999999999</v>
      </c>
      <c r="I55" s="72">
        <v>45020</v>
      </c>
      <c r="J55" s="72">
        <v>2971</v>
      </c>
      <c r="K55" s="72">
        <v>9.5</v>
      </c>
      <c r="L55" s="72">
        <v>21.6</v>
      </c>
      <c r="M55" s="72">
        <v>139756</v>
      </c>
      <c r="N55" s="72">
        <v>11.3</v>
      </c>
      <c r="O55" s="72">
        <v>125551</v>
      </c>
      <c r="P55" s="72">
        <v>14205</v>
      </c>
      <c r="Q55" s="72">
        <v>7.7</v>
      </c>
      <c r="R55" s="72">
        <v>59.8</v>
      </c>
      <c r="S55" s="72">
        <v>2.9</v>
      </c>
    </row>
    <row r="56" spans="1:19" s="75" customFormat="1" x14ac:dyDescent="0.2">
      <c r="A56" s="73" t="s">
        <v>23</v>
      </c>
      <c r="B56" s="74" t="s">
        <v>24</v>
      </c>
      <c r="C56" s="72">
        <v>670</v>
      </c>
      <c r="D56" s="72">
        <v>582</v>
      </c>
      <c r="E56" s="72">
        <v>37606</v>
      </c>
      <c r="F56" s="72">
        <v>32042</v>
      </c>
      <c r="G56" s="72">
        <v>47787</v>
      </c>
      <c r="H56" s="72">
        <v>-7.5</v>
      </c>
      <c r="I56" s="72">
        <v>44774</v>
      </c>
      <c r="J56" s="72">
        <v>3013</v>
      </c>
      <c r="K56" s="72">
        <v>-9.4</v>
      </c>
      <c r="L56" s="72">
        <v>34</v>
      </c>
      <c r="M56" s="72">
        <v>285424</v>
      </c>
      <c r="N56" s="72">
        <v>20.9</v>
      </c>
      <c r="O56" s="72">
        <v>273495</v>
      </c>
      <c r="P56" s="72">
        <v>11929</v>
      </c>
      <c r="Q56" s="72">
        <v>20.5</v>
      </c>
      <c r="R56" s="72">
        <v>29.1</v>
      </c>
      <c r="S56" s="72">
        <v>6</v>
      </c>
    </row>
    <row r="57" spans="1:19" s="75" customFormat="1" x14ac:dyDescent="0.2">
      <c r="A57" s="73" t="s">
        <v>25</v>
      </c>
      <c r="B57" s="74" t="s">
        <v>26</v>
      </c>
      <c r="C57" s="72">
        <v>826</v>
      </c>
      <c r="D57" s="72">
        <v>663</v>
      </c>
      <c r="E57" s="72">
        <v>43108</v>
      </c>
      <c r="F57" s="72">
        <v>35419</v>
      </c>
      <c r="G57" s="72">
        <v>36353</v>
      </c>
      <c r="H57" s="72">
        <v>-31.4</v>
      </c>
      <c r="I57" s="72">
        <v>34865</v>
      </c>
      <c r="J57" s="72">
        <v>1488</v>
      </c>
      <c r="K57" s="72">
        <v>-30.7</v>
      </c>
      <c r="L57" s="72">
        <v>-44.1</v>
      </c>
      <c r="M57" s="72">
        <v>176538</v>
      </c>
      <c r="N57" s="72">
        <v>-8.6</v>
      </c>
      <c r="O57" s="72">
        <v>169377</v>
      </c>
      <c r="P57" s="72">
        <v>7161</v>
      </c>
      <c r="Q57" s="72">
        <v>-8.1</v>
      </c>
      <c r="R57" s="72">
        <v>-19.2</v>
      </c>
      <c r="S57" s="72">
        <v>4.9000000000000004</v>
      </c>
    </row>
    <row r="58" spans="1:19" s="75" customFormat="1" x14ac:dyDescent="0.2">
      <c r="A58" s="73" t="s">
        <v>27</v>
      </c>
      <c r="B58" s="74" t="s">
        <v>28</v>
      </c>
      <c r="C58" s="72">
        <v>102</v>
      </c>
      <c r="D58" s="72">
        <v>83</v>
      </c>
      <c r="E58" s="72">
        <v>4928</v>
      </c>
      <c r="F58" s="72">
        <v>4194</v>
      </c>
      <c r="G58" s="72">
        <v>5798</v>
      </c>
      <c r="H58" s="72">
        <v>18.899999999999999</v>
      </c>
      <c r="I58" s="72">
        <v>5394</v>
      </c>
      <c r="J58" s="72">
        <v>404</v>
      </c>
      <c r="K58" s="72">
        <v>19.899999999999999</v>
      </c>
      <c r="L58" s="72">
        <v>6.3</v>
      </c>
      <c r="M58" s="72">
        <v>34969</v>
      </c>
      <c r="N58" s="72">
        <v>34.1</v>
      </c>
      <c r="O58" s="72">
        <v>33247</v>
      </c>
      <c r="P58" s="72">
        <v>1722</v>
      </c>
      <c r="Q58" s="72">
        <v>31.8</v>
      </c>
      <c r="R58" s="72">
        <v>102.8</v>
      </c>
      <c r="S58" s="72">
        <v>6</v>
      </c>
    </row>
    <row r="59" spans="1:19" s="75" customFormat="1" x14ac:dyDescent="0.2">
      <c r="A59" s="73" t="s">
        <v>29</v>
      </c>
      <c r="B59" s="74" t="s">
        <v>30</v>
      </c>
      <c r="C59" s="72">
        <v>194</v>
      </c>
      <c r="D59" s="72">
        <v>154</v>
      </c>
      <c r="E59" s="72">
        <v>11642</v>
      </c>
      <c r="F59" s="72">
        <v>8570</v>
      </c>
      <c r="G59" s="72">
        <v>9930</v>
      </c>
      <c r="H59" s="72">
        <v>-6.7</v>
      </c>
      <c r="I59" s="72">
        <v>9144</v>
      </c>
      <c r="J59" s="72">
        <v>786</v>
      </c>
      <c r="K59" s="72">
        <v>-7.5</v>
      </c>
      <c r="L59" s="72">
        <v>2.9</v>
      </c>
      <c r="M59" s="72">
        <v>46093</v>
      </c>
      <c r="N59" s="72">
        <v>-1.8</v>
      </c>
      <c r="O59" s="72">
        <v>43095</v>
      </c>
      <c r="P59" s="72">
        <v>2998</v>
      </c>
      <c r="Q59" s="72">
        <v>-3.3</v>
      </c>
      <c r="R59" s="72">
        <v>27.5</v>
      </c>
      <c r="S59" s="72">
        <v>4.5999999999999996</v>
      </c>
    </row>
    <row r="60" spans="1:19" s="46" customFormat="1" x14ac:dyDescent="0.2">
      <c r="A60" s="49"/>
      <c r="B60" s="50" t="s">
        <v>75</v>
      </c>
      <c r="C60" s="51"/>
      <c r="D60" s="51"/>
      <c r="E60" s="51"/>
      <c r="F60" s="51"/>
      <c r="G60" s="51">
        <f>SUM(G53:G59)</f>
        <v>216951</v>
      </c>
      <c r="H60" s="53">
        <f>G60/'2020'!G60*100-100</f>
        <v>-9.3093833735332652</v>
      </c>
      <c r="I60" s="51">
        <f>SUM(I53:I59)</f>
        <v>201743</v>
      </c>
      <c r="J60" s="51">
        <f>SUM(J53:J59)</f>
        <v>15208</v>
      </c>
      <c r="K60" s="53">
        <f>I60/'2020'!I60*100-100</f>
        <v>-10.487620906912767</v>
      </c>
      <c r="L60" s="53">
        <f>J60/'2020'!J60*100-100</f>
        <v>9.8764540134383338</v>
      </c>
      <c r="M60" s="51">
        <f>SUM(M53:M59)</f>
        <v>885696</v>
      </c>
      <c r="N60" s="53">
        <f>M60/'2020'!M60*100-100</f>
        <v>5.4356068497146026</v>
      </c>
      <c r="O60" s="51">
        <f>SUM(O53:O59)</f>
        <v>829405</v>
      </c>
      <c r="P60" s="51">
        <f>SUM(P53:P59)</f>
        <v>56291</v>
      </c>
      <c r="Q60" s="53">
        <f>O60/'2020'!O60*100-100</f>
        <v>4.433420003903322</v>
      </c>
      <c r="R60" s="53">
        <f>P60/'2020'!P60*100-100</f>
        <v>22.798865619546248</v>
      </c>
      <c r="S60" s="51"/>
    </row>
    <row r="61" spans="1:19" s="63" customFormat="1" x14ac:dyDescent="0.2">
      <c r="A61" s="54"/>
      <c r="B61" s="55" t="s">
        <v>78</v>
      </c>
      <c r="C61" s="56"/>
      <c r="D61" s="56"/>
      <c r="E61" s="56"/>
      <c r="F61" s="56"/>
      <c r="G61" s="56">
        <f>G60+G49+G38+G27+G16</f>
        <v>743951</v>
      </c>
      <c r="H61" s="59">
        <f>G61/'2020'!G61*100-100</f>
        <v>-63.184521040640234</v>
      </c>
      <c r="I61" s="56">
        <f>I60+I49+I38+I27+I16</f>
        <v>681182</v>
      </c>
      <c r="J61" s="56">
        <f>J60+J49+J38+J27+J16</f>
        <v>62769</v>
      </c>
      <c r="K61" s="59">
        <f>I61/'2020'!I61*100-100</f>
        <v>-59.957817043771868</v>
      </c>
      <c r="L61" s="59">
        <f>J61/'2020'!J61*100-100</f>
        <v>-80.359830410363116</v>
      </c>
      <c r="M61" s="56">
        <f>M60+M49+M38+M27+M16</f>
        <v>3491684</v>
      </c>
      <c r="N61" s="59">
        <f>M61/'2020'!M61*100-100</f>
        <v>-42.998767963257322</v>
      </c>
      <c r="O61" s="56">
        <f>O60+O49+O38+O27+O16</f>
        <v>3243025</v>
      </c>
      <c r="P61" s="56">
        <f>P60+P49+P38+P27+P16</f>
        <v>248659</v>
      </c>
      <c r="Q61" s="59">
        <f>O61/'2020'!O61*100-100</f>
        <v>-38.73141954409197</v>
      </c>
      <c r="R61" s="59">
        <f>P61/'2020'!P61*100-100</f>
        <v>-70.13105105105106</v>
      </c>
      <c r="S61" s="56"/>
    </row>
    <row r="62" spans="1:19" s="40" customFormat="1" x14ac:dyDescent="0.2">
      <c r="A62" s="36"/>
      <c r="B62" s="37"/>
      <c r="C62" s="38"/>
      <c r="D62" s="38"/>
      <c r="E62" s="38"/>
      <c r="F62" s="38"/>
      <c r="G62" s="38"/>
      <c r="H62" s="39"/>
      <c r="I62" s="38"/>
      <c r="J62" s="38"/>
      <c r="K62" s="39"/>
      <c r="L62" s="39"/>
      <c r="M62" s="38"/>
      <c r="N62" s="39"/>
      <c r="O62" s="38"/>
      <c r="P62" s="38"/>
      <c r="Q62" s="39"/>
      <c r="R62" s="39"/>
      <c r="S62" s="38"/>
    </row>
    <row r="63" spans="1:19" ht="13.5" customHeight="1" x14ac:dyDescent="0.2">
      <c r="A63" s="80" t="s">
        <v>35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s="75" customFormat="1" x14ac:dyDescent="0.2">
      <c r="A64" s="73" t="s">
        <v>17</v>
      </c>
      <c r="B64" s="74" t="s">
        <v>18</v>
      </c>
      <c r="C64" s="72">
        <v>434</v>
      </c>
      <c r="D64" s="72">
        <v>395</v>
      </c>
      <c r="E64" s="72">
        <v>20936</v>
      </c>
      <c r="F64" s="72">
        <v>18953</v>
      </c>
      <c r="G64" s="72">
        <v>56917</v>
      </c>
      <c r="H64" s="72">
        <v>-11.3</v>
      </c>
      <c r="I64" s="72">
        <v>50451</v>
      </c>
      <c r="J64" s="72">
        <v>6466</v>
      </c>
      <c r="K64" s="72">
        <v>-8.3000000000000007</v>
      </c>
      <c r="L64" s="72">
        <v>-29.5</v>
      </c>
      <c r="M64" s="72">
        <v>155110</v>
      </c>
      <c r="N64" s="72">
        <v>-3.4</v>
      </c>
      <c r="O64" s="72">
        <v>139212</v>
      </c>
      <c r="P64" s="72">
        <v>15898</v>
      </c>
      <c r="Q64" s="72">
        <v>-0.2</v>
      </c>
      <c r="R64" s="72">
        <v>-24.2</v>
      </c>
      <c r="S64" s="72">
        <v>2.7</v>
      </c>
    </row>
    <row r="65" spans="1:19" s="75" customFormat="1" x14ac:dyDescent="0.2">
      <c r="A65" s="73" t="s">
        <v>19</v>
      </c>
      <c r="B65" s="74" t="s">
        <v>20</v>
      </c>
      <c r="C65" s="72">
        <v>538</v>
      </c>
      <c r="D65" s="72">
        <v>497</v>
      </c>
      <c r="E65" s="72">
        <v>29441</v>
      </c>
      <c r="F65" s="72">
        <v>26335</v>
      </c>
      <c r="G65" s="72">
        <v>94288</v>
      </c>
      <c r="H65" s="72">
        <v>5.7</v>
      </c>
      <c r="I65" s="72">
        <v>85276</v>
      </c>
      <c r="J65" s="72">
        <v>9012</v>
      </c>
      <c r="K65" s="72">
        <v>8.3000000000000007</v>
      </c>
      <c r="L65" s="72">
        <v>-13.7</v>
      </c>
      <c r="M65" s="72">
        <v>235545</v>
      </c>
      <c r="N65" s="72">
        <v>7.9</v>
      </c>
      <c r="O65" s="72">
        <v>213518</v>
      </c>
      <c r="P65" s="72">
        <v>22027</v>
      </c>
      <c r="Q65" s="72">
        <v>10.7</v>
      </c>
      <c r="R65" s="72">
        <v>-13.8</v>
      </c>
      <c r="S65" s="72">
        <v>2.5</v>
      </c>
    </row>
    <row r="66" spans="1:19" s="75" customFormat="1" x14ac:dyDescent="0.2">
      <c r="A66" s="73" t="s">
        <v>21</v>
      </c>
      <c r="B66" s="74" t="s">
        <v>22</v>
      </c>
      <c r="C66" s="72">
        <v>569</v>
      </c>
      <c r="D66" s="72">
        <v>546</v>
      </c>
      <c r="E66" s="72">
        <v>27506</v>
      </c>
      <c r="F66" s="72">
        <v>25539</v>
      </c>
      <c r="G66" s="72">
        <v>105617</v>
      </c>
      <c r="H66" s="72">
        <v>25.1</v>
      </c>
      <c r="I66" s="72">
        <v>98834</v>
      </c>
      <c r="J66" s="72">
        <v>6783</v>
      </c>
      <c r="K66" s="72">
        <v>25</v>
      </c>
      <c r="L66" s="72">
        <v>25.5</v>
      </c>
      <c r="M66" s="72">
        <v>266814</v>
      </c>
      <c r="N66" s="72">
        <v>26.9</v>
      </c>
      <c r="O66" s="72">
        <v>245798</v>
      </c>
      <c r="P66" s="72">
        <v>21016</v>
      </c>
      <c r="Q66" s="72">
        <v>26.4</v>
      </c>
      <c r="R66" s="72">
        <v>33.6</v>
      </c>
      <c r="S66" s="72">
        <v>2.5</v>
      </c>
    </row>
    <row r="67" spans="1:19" s="75" customFormat="1" x14ac:dyDescent="0.2">
      <c r="A67" s="73" t="s">
        <v>23</v>
      </c>
      <c r="B67" s="74" t="s">
        <v>24</v>
      </c>
      <c r="C67" s="72">
        <v>680</v>
      </c>
      <c r="D67" s="72">
        <v>641</v>
      </c>
      <c r="E67" s="72">
        <v>38094</v>
      </c>
      <c r="F67" s="72">
        <v>35023</v>
      </c>
      <c r="G67" s="72">
        <v>101815</v>
      </c>
      <c r="H67" s="72">
        <v>4.5</v>
      </c>
      <c r="I67" s="72">
        <v>96020</v>
      </c>
      <c r="J67" s="72">
        <v>5795</v>
      </c>
      <c r="K67" s="72">
        <v>5.5</v>
      </c>
      <c r="L67" s="72">
        <v>-10.5</v>
      </c>
      <c r="M67" s="72">
        <v>413257</v>
      </c>
      <c r="N67" s="72">
        <v>8.4</v>
      </c>
      <c r="O67" s="72">
        <v>394409</v>
      </c>
      <c r="P67" s="72">
        <v>18848</v>
      </c>
      <c r="Q67" s="72">
        <v>8.8000000000000007</v>
      </c>
      <c r="R67" s="72">
        <v>1.5</v>
      </c>
      <c r="S67" s="72">
        <v>4.0999999999999996</v>
      </c>
    </row>
    <row r="68" spans="1:19" s="75" customFormat="1" x14ac:dyDescent="0.2">
      <c r="A68" s="73" t="s">
        <v>25</v>
      </c>
      <c r="B68" s="74" t="s">
        <v>26</v>
      </c>
      <c r="C68" s="72">
        <v>826</v>
      </c>
      <c r="D68" s="72">
        <v>753</v>
      </c>
      <c r="E68" s="72">
        <v>43117</v>
      </c>
      <c r="F68" s="72">
        <v>39612</v>
      </c>
      <c r="G68" s="72">
        <v>108657</v>
      </c>
      <c r="H68" s="72">
        <v>-5</v>
      </c>
      <c r="I68" s="72">
        <v>103901</v>
      </c>
      <c r="J68" s="72">
        <v>4756</v>
      </c>
      <c r="K68" s="72">
        <v>-0.5</v>
      </c>
      <c r="L68" s="72">
        <v>-52.5</v>
      </c>
      <c r="M68" s="72">
        <v>396415</v>
      </c>
      <c r="N68" s="72">
        <v>3.9</v>
      </c>
      <c r="O68" s="72">
        <v>380517</v>
      </c>
      <c r="P68" s="72">
        <v>15898</v>
      </c>
      <c r="Q68" s="72">
        <v>8.8000000000000007</v>
      </c>
      <c r="R68" s="72">
        <v>-50.3</v>
      </c>
      <c r="S68" s="72">
        <v>3.6</v>
      </c>
    </row>
    <row r="69" spans="1:19" s="75" customFormat="1" x14ac:dyDescent="0.2">
      <c r="A69" s="73" t="s">
        <v>27</v>
      </c>
      <c r="B69" s="74" t="s">
        <v>28</v>
      </c>
      <c r="C69" s="72">
        <v>102</v>
      </c>
      <c r="D69" s="72">
        <v>92</v>
      </c>
      <c r="E69" s="72">
        <v>4926</v>
      </c>
      <c r="F69" s="72">
        <v>4442</v>
      </c>
      <c r="G69" s="72">
        <v>9129</v>
      </c>
      <c r="H69" s="72">
        <v>-8.6</v>
      </c>
      <c r="I69" s="72">
        <v>8327</v>
      </c>
      <c r="J69" s="72">
        <v>802</v>
      </c>
      <c r="K69" s="72">
        <v>-1.5</v>
      </c>
      <c r="L69" s="72">
        <v>-47.7</v>
      </c>
      <c r="M69" s="72">
        <v>45227</v>
      </c>
      <c r="N69" s="72">
        <v>16.3</v>
      </c>
      <c r="O69" s="72">
        <v>42812</v>
      </c>
      <c r="P69" s="72">
        <v>2415</v>
      </c>
      <c r="Q69" s="72">
        <v>22.4</v>
      </c>
      <c r="R69" s="72">
        <v>-38.299999999999997</v>
      </c>
      <c r="S69" s="72">
        <v>5</v>
      </c>
    </row>
    <row r="70" spans="1:19" s="75" customFormat="1" x14ac:dyDescent="0.2">
      <c r="A70" s="73" t="s">
        <v>29</v>
      </c>
      <c r="B70" s="74" t="s">
        <v>30</v>
      </c>
      <c r="C70" s="72">
        <v>194</v>
      </c>
      <c r="D70" s="72">
        <v>169</v>
      </c>
      <c r="E70" s="72">
        <v>11111</v>
      </c>
      <c r="F70" s="72">
        <v>9496</v>
      </c>
      <c r="G70" s="72">
        <v>20869</v>
      </c>
      <c r="H70" s="72">
        <v>-2.1</v>
      </c>
      <c r="I70" s="72">
        <v>19618</v>
      </c>
      <c r="J70" s="72">
        <v>1251</v>
      </c>
      <c r="K70" s="72">
        <v>0.3</v>
      </c>
      <c r="L70" s="72">
        <v>-28.6</v>
      </c>
      <c r="M70" s="72">
        <v>71919</v>
      </c>
      <c r="N70" s="72">
        <v>4.9000000000000004</v>
      </c>
      <c r="O70" s="72">
        <v>68410</v>
      </c>
      <c r="P70" s="72">
        <v>3509</v>
      </c>
      <c r="Q70" s="72">
        <v>6.8</v>
      </c>
      <c r="R70" s="72">
        <v>-22.1</v>
      </c>
      <c r="S70" s="72">
        <v>3.4</v>
      </c>
    </row>
    <row r="71" spans="1:19" s="46" customFormat="1" x14ac:dyDescent="0.2">
      <c r="A71" s="49"/>
      <c r="B71" s="50" t="s">
        <v>75</v>
      </c>
      <c r="C71" s="51"/>
      <c r="D71" s="51"/>
      <c r="E71" s="51"/>
      <c r="F71" s="51"/>
      <c r="G71" s="51">
        <f>SUM(G64:G70)</f>
        <v>497292</v>
      </c>
      <c r="H71" s="53">
        <f>G71/'2020'!G71*100-100</f>
        <v>3.3875400729316993</v>
      </c>
      <c r="I71" s="51">
        <f>SUM(I64:I70)</f>
        <v>462427</v>
      </c>
      <c r="J71" s="51">
        <f>SUM(J64:J70)</f>
        <v>34865</v>
      </c>
      <c r="K71" s="53">
        <f>I71/'2020'!I71*100-100</f>
        <v>6.0118797899143317</v>
      </c>
      <c r="L71" s="53">
        <f>J71/'2020'!J71*100-100</f>
        <v>-22.167652639803549</v>
      </c>
      <c r="M71" s="51">
        <f>SUM(M64:M70)</f>
        <v>1584287</v>
      </c>
      <c r="N71" s="53">
        <f>M71/'2020'!M71*100-100</f>
        <v>8.5657526136033511</v>
      </c>
      <c r="O71" s="51">
        <f>SUM(O64:O70)</f>
        <v>1484676</v>
      </c>
      <c r="P71" s="51">
        <f>SUM(P64:P70)</f>
        <v>99611</v>
      </c>
      <c r="Q71" s="53">
        <f>O71/'2020'!O71*100-100</f>
        <v>10.957853718908211</v>
      </c>
      <c r="R71" s="53">
        <f>P71/'2020'!P71*100-100</f>
        <v>-17.835755646105881</v>
      </c>
      <c r="S71" s="51"/>
    </row>
    <row r="72" spans="1:19" s="63" customFormat="1" x14ac:dyDescent="0.2">
      <c r="A72" s="54"/>
      <c r="B72" s="55" t="s">
        <v>79</v>
      </c>
      <c r="C72" s="56"/>
      <c r="D72" s="56"/>
      <c r="E72" s="56"/>
      <c r="F72" s="56"/>
      <c r="G72" s="56">
        <f>G71+G60+G49+G38+G27+G16</f>
        <v>1241243</v>
      </c>
      <c r="H72" s="59">
        <f>G72/'2020'!G72*100-100</f>
        <v>-50.385089820981598</v>
      </c>
      <c r="I72" s="56">
        <f>I71+I60+I49+I38+I27+I16</f>
        <v>1143609</v>
      </c>
      <c r="J72" s="56">
        <f>J71+J60+J49+J38+J27+J16</f>
        <v>97634</v>
      </c>
      <c r="K72" s="59">
        <f>I72/'2020'!I72*100-100</f>
        <v>-46.494420229778363</v>
      </c>
      <c r="L72" s="59">
        <f>J72/'2020'!J72*100-100</f>
        <v>-73.206180191553003</v>
      </c>
      <c r="M72" s="56">
        <f>M71+M60+M49+M38+M27+M16</f>
        <v>5075971</v>
      </c>
      <c r="N72" s="59">
        <f>M72/'2020'!M72*100-100</f>
        <v>-33.078094328520663</v>
      </c>
      <c r="O72" s="56">
        <f>O71+O60+O49+O38+O27+O16</f>
        <v>4727701</v>
      </c>
      <c r="P72" s="56">
        <f>P71+P60+P49+P38+P27+P16</f>
        <v>348270</v>
      </c>
      <c r="Q72" s="59">
        <f>O72/'2020'!O72*100-100</f>
        <v>-28.705013871582182</v>
      </c>
      <c r="R72" s="59">
        <f>P72/'2020'!P72*100-100</f>
        <v>-63.483528950420137</v>
      </c>
      <c r="S72" s="56"/>
    </row>
    <row r="73" spans="1:19" s="40" customFormat="1" x14ac:dyDescent="0.2">
      <c r="A73" s="36"/>
      <c r="B73" s="37"/>
      <c r="C73" s="38"/>
      <c r="D73" s="38"/>
      <c r="E73" s="38"/>
      <c r="F73" s="38"/>
      <c r="G73" s="38"/>
      <c r="H73" s="39"/>
      <c r="I73" s="38"/>
      <c r="J73" s="38"/>
      <c r="K73" s="39"/>
      <c r="L73" s="39"/>
      <c r="M73" s="38"/>
      <c r="N73" s="39"/>
      <c r="O73" s="38"/>
      <c r="P73" s="38"/>
      <c r="Q73" s="39"/>
      <c r="R73" s="39"/>
      <c r="S73" s="38"/>
    </row>
    <row r="74" spans="1:19" x14ac:dyDescent="0.2">
      <c r="A74" s="80" t="s">
        <v>36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</row>
    <row r="75" spans="1:19" s="75" customFormat="1" x14ac:dyDescent="0.2">
      <c r="A75" s="73" t="s">
        <v>17</v>
      </c>
      <c r="B75" s="74" t="s">
        <v>18</v>
      </c>
      <c r="C75" s="72">
        <v>433</v>
      </c>
      <c r="D75" s="72">
        <v>404</v>
      </c>
      <c r="E75" s="72">
        <v>20823</v>
      </c>
      <c r="F75" s="72">
        <v>19387</v>
      </c>
      <c r="G75" s="72">
        <v>79526</v>
      </c>
      <c r="H75" s="72">
        <v>-22.3</v>
      </c>
      <c r="I75" s="72">
        <v>62720</v>
      </c>
      <c r="J75" s="72">
        <v>16806</v>
      </c>
      <c r="K75" s="72">
        <v>-14.4</v>
      </c>
      <c r="L75" s="72">
        <v>-42.1</v>
      </c>
      <c r="M75" s="72">
        <v>221368</v>
      </c>
      <c r="N75" s="72">
        <v>-21.6</v>
      </c>
      <c r="O75" s="72">
        <v>174251</v>
      </c>
      <c r="P75" s="72">
        <v>47117</v>
      </c>
      <c r="Q75" s="72">
        <v>-13.9</v>
      </c>
      <c r="R75" s="72">
        <v>-41.1</v>
      </c>
      <c r="S75" s="72">
        <v>2.8</v>
      </c>
    </row>
    <row r="76" spans="1:19" s="75" customFormat="1" x14ac:dyDescent="0.2">
      <c r="A76" s="73" t="s">
        <v>19</v>
      </c>
      <c r="B76" s="74" t="s">
        <v>20</v>
      </c>
      <c r="C76" s="72">
        <v>537</v>
      </c>
      <c r="D76" s="72">
        <v>513</v>
      </c>
      <c r="E76" s="72">
        <v>29665</v>
      </c>
      <c r="F76" s="72">
        <v>27776</v>
      </c>
      <c r="G76" s="72">
        <v>130005</v>
      </c>
      <c r="H76" s="72">
        <v>1.2</v>
      </c>
      <c r="I76" s="72">
        <v>112914</v>
      </c>
      <c r="J76" s="72">
        <v>17091</v>
      </c>
      <c r="K76" s="72">
        <v>7.3</v>
      </c>
      <c r="L76" s="72">
        <v>-26.6</v>
      </c>
      <c r="M76" s="72">
        <v>328142</v>
      </c>
      <c r="N76" s="72">
        <v>7.5</v>
      </c>
      <c r="O76" s="72">
        <v>291132</v>
      </c>
      <c r="P76" s="72">
        <v>37010</v>
      </c>
      <c r="Q76" s="72">
        <v>12.3</v>
      </c>
      <c r="R76" s="72">
        <v>-19.5</v>
      </c>
      <c r="S76" s="72">
        <v>2.5</v>
      </c>
    </row>
    <row r="77" spans="1:19" s="75" customFormat="1" x14ac:dyDescent="0.2">
      <c r="A77" s="73" t="s">
        <v>21</v>
      </c>
      <c r="B77" s="74" t="s">
        <v>22</v>
      </c>
      <c r="C77" s="72">
        <v>567</v>
      </c>
      <c r="D77" s="72">
        <v>549</v>
      </c>
      <c r="E77" s="72">
        <v>27261</v>
      </c>
      <c r="F77" s="72">
        <v>25825</v>
      </c>
      <c r="G77" s="72">
        <v>132455</v>
      </c>
      <c r="H77" s="72">
        <v>20.5</v>
      </c>
      <c r="I77" s="72">
        <v>120437</v>
      </c>
      <c r="J77" s="72">
        <v>12018</v>
      </c>
      <c r="K77" s="72">
        <v>21.8</v>
      </c>
      <c r="L77" s="72">
        <v>8.4</v>
      </c>
      <c r="M77" s="72">
        <v>330413</v>
      </c>
      <c r="N77" s="72">
        <v>21.8</v>
      </c>
      <c r="O77" s="72">
        <v>297875</v>
      </c>
      <c r="P77" s="72">
        <v>32538</v>
      </c>
      <c r="Q77" s="72">
        <v>22.1</v>
      </c>
      <c r="R77" s="72">
        <v>18.8</v>
      </c>
      <c r="S77" s="72">
        <v>2.5</v>
      </c>
    </row>
    <row r="78" spans="1:19" s="75" customFormat="1" x14ac:dyDescent="0.2">
      <c r="A78" s="73" t="s">
        <v>23</v>
      </c>
      <c r="B78" s="74" t="s">
        <v>24</v>
      </c>
      <c r="C78" s="72">
        <v>675</v>
      </c>
      <c r="D78" s="72">
        <v>649</v>
      </c>
      <c r="E78" s="72">
        <v>38027</v>
      </c>
      <c r="F78" s="72">
        <v>35802</v>
      </c>
      <c r="G78" s="72">
        <v>148024</v>
      </c>
      <c r="H78" s="72">
        <v>15</v>
      </c>
      <c r="I78" s="72">
        <v>136638</v>
      </c>
      <c r="J78" s="72">
        <v>11386</v>
      </c>
      <c r="K78" s="72">
        <v>17.600000000000001</v>
      </c>
      <c r="L78" s="72">
        <v>-9.5</v>
      </c>
      <c r="M78" s="72">
        <v>564461</v>
      </c>
      <c r="N78" s="72">
        <v>10.199999999999999</v>
      </c>
      <c r="O78" s="72">
        <v>531198</v>
      </c>
      <c r="P78" s="72">
        <v>33263</v>
      </c>
      <c r="Q78" s="72">
        <v>11.6</v>
      </c>
      <c r="R78" s="72">
        <v>-8</v>
      </c>
      <c r="S78" s="72">
        <v>3.8</v>
      </c>
    </row>
    <row r="79" spans="1:19" s="75" customFormat="1" x14ac:dyDescent="0.2">
      <c r="A79" s="73" t="s">
        <v>25</v>
      </c>
      <c r="B79" s="74" t="s">
        <v>26</v>
      </c>
      <c r="C79" s="72">
        <v>824</v>
      </c>
      <c r="D79" s="72">
        <v>782</v>
      </c>
      <c r="E79" s="72">
        <v>43077</v>
      </c>
      <c r="F79" s="72">
        <v>40773</v>
      </c>
      <c r="G79" s="72">
        <v>166623</v>
      </c>
      <c r="H79" s="72">
        <v>-0.3</v>
      </c>
      <c r="I79" s="72">
        <v>149366</v>
      </c>
      <c r="J79" s="72">
        <v>17257</v>
      </c>
      <c r="K79" s="72">
        <v>8.6</v>
      </c>
      <c r="L79" s="72">
        <v>-41.7</v>
      </c>
      <c r="M79" s="72">
        <v>630378</v>
      </c>
      <c r="N79" s="72">
        <v>2.2999999999999998</v>
      </c>
      <c r="O79" s="72">
        <v>561791</v>
      </c>
      <c r="P79" s="72">
        <v>68587</v>
      </c>
      <c r="Q79" s="72">
        <v>12.3</v>
      </c>
      <c r="R79" s="72">
        <v>-40.9</v>
      </c>
      <c r="S79" s="72">
        <v>3.8</v>
      </c>
    </row>
    <row r="80" spans="1:19" s="75" customFormat="1" x14ac:dyDescent="0.2">
      <c r="A80" s="73" t="s">
        <v>27</v>
      </c>
      <c r="B80" s="74" t="s">
        <v>28</v>
      </c>
      <c r="C80" s="72">
        <v>102</v>
      </c>
      <c r="D80" s="72">
        <v>94</v>
      </c>
      <c r="E80" s="72">
        <v>4924</v>
      </c>
      <c r="F80" s="72">
        <v>4558</v>
      </c>
      <c r="G80" s="72">
        <v>13232</v>
      </c>
      <c r="H80" s="72">
        <v>3.2</v>
      </c>
      <c r="I80" s="72">
        <v>11261</v>
      </c>
      <c r="J80" s="72">
        <v>1971</v>
      </c>
      <c r="K80" s="72">
        <v>8.6</v>
      </c>
      <c r="L80" s="72">
        <v>-19.5</v>
      </c>
      <c r="M80" s="72">
        <v>52236</v>
      </c>
      <c r="N80" s="72">
        <v>6</v>
      </c>
      <c r="O80" s="72">
        <v>47517</v>
      </c>
      <c r="P80" s="72">
        <v>4719</v>
      </c>
      <c r="Q80" s="72">
        <v>11.4</v>
      </c>
      <c r="R80" s="72">
        <v>-28.6</v>
      </c>
      <c r="S80" s="72">
        <v>3.9</v>
      </c>
    </row>
    <row r="81" spans="1:19" s="75" customFormat="1" x14ac:dyDescent="0.2">
      <c r="A81" s="73" t="s">
        <v>29</v>
      </c>
      <c r="B81" s="74" t="s">
        <v>30</v>
      </c>
      <c r="C81" s="72">
        <v>194</v>
      </c>
      <c r="D81" s="72">
        <v>176</v>
      </c>
      <c r="E81" s="72">
        <v>11168</v>
      </c>
      <c r="F81" s="72">
        <v>9757</v>
      </c>
      <c r="G81" s="72">
        <v>32096</v>
      </c>
      <c r="H81" s="72">
        <v>17.3</v>
      </c>
      <c r="I81" s="72">
        <v>29623</v>
      </c>
      <c r="J81" s="72">
        <v>2473</v>
      </c>
      <c r="K81" s="72">
        <v>20</v>
      </c>
      <c r="L81" s="72">
        <v>-7.4</v>
      </c>
      <c r="M81" s="72">
        <v>113795</v>
      </c>
      <c r="N81" s="72">
        <v>26.3</v>
      </c>
      <c r="O81" s="72">
        <v>106873</v>
      </c>
      <c r="P81" s="72">
        <v>6922</v>
      </c>
      <c r="Q81" s="72">
        <v>28.9</v>
      </c>
      <c r="R81" s="72">
        <v>-3.4</v>
      </c>
      <c r="S81" s="72">
        <v>3.5</v>
      </c>
    </row>
    <row r="82" spans="1:19" s="46" customFormat="1" x14ac:dyDescent="0.2">
      <c r="A82" s="49"/>
      <c r="B82" s="50" t="s">
        <v>75</v>
      </c>
      <c r="C82" s="51"/>
      <c r="D82" s="51"/>
      <c r="E82" s="51"/>
      <c r="F82" s="51"/>
      <c r="G82" s="51">
        <f>SUM(G75:G81)</f>
        <v>701961</v>
      </c>
      <c r="H82" s="53">
        <f>G82/'2020'!G82*100-100</f>
        <v>3.7014001944140063</v>
      </c>
      <c r="I82" s="51">
        <f>SUM(I75:I81)</f>
        <v>622959</v>
      </c>
      <c r="J82" s="51">
        <f>SUM(J75:J81)</f>
        <v>79002</v>
      </c>
      <c r="K82" s="53">
        <f>I82/'2020'!I82*100-100</f>
        <v>10.026298545897049</v>
      </c>
      <c r="L82" s="53">
        <f>J82/'2020'!J82*100-100</f>
        <v>-28.64381520119224</v>
      </c>
      <c r="M82" s="51">
        <f>SUM(M75:M81)</f>
        <v>2240793</v>
      </c>
      <c r="N82" s="53">
        <f>M82/'2020'!M82*100-100</f>
        <v>5.3692496508527654</v>
      </c>
      <c r="O82" s="51">
        <f>SUM(O75:O81)</f>
        <v>2010637</v>
      </c>
      <c r="P82" s="51">
        <f>SUM(P75:P81)</f>
        <v>230156</v>
      </c>
      <c r="Q82" s="53">
        <f>O82/'2020'!O82*100-100</f>
        <v>11.253703131933861</v>
      </c>
      <c r="R82" s="53">
        <f>P82/'2020'!P82*100-100</f>
        <v>-27.931211563271091</v>
      </c>
      <c r="S82" s="51"/>
    </row>
    <row r="83" spans="1:19" s="63" customFormat="1" x14ac:dyDescent="0.2">
      <c r="A83" s="54"/>
      <c r="B83" s="55" t="s">
        <v>80</v>
      </c>
      <c r="C83" s="56"/>
      <c r="D83" s="56"/>
      <c r="E83" s="56"/>
      <c r="F83" s="56"/>
      <c r="G83" s="56">
        <f>G82+G71+G60+G49+G38+G27+G16</f>
        <v>1943204</v>
      </c>
      <c r="H83" s="59">
        <f>G83/'2020'!G83*100-100</f>
        <v>-38.867195610729041</v>
      </c>
      <c r="I83" s="56">
        <f>I82+I71+I60+I49+I38+I27+I16</f>
        <v>1766568</v>
      </c>
      <c r="J83" s="56">
        <f>J82+J71+J60+J49+J38+J27+J16</f>
        <v>176636</v>
      </c>
      <c r="K83" s="59">
        <f>I83/'2020'!I83*100-100</f>
        <v>-34.657589729078936</v>
      </c>
      <c r="L83" s="59">
        <f>J83/'2020'!J83*100-100</f>
        <v>-62.82169204702118</v>
      </c>
      <c r="M83" s="56">
        <f>M82+M71+M60+M49+M38+M27+M16</f>
        <v>7316764</v>
      </c>
      <c r="N83" s="59">
        <f>M83/'2020'!M83*100-100</f>
        <v>-24.658974845047538</v>
      </c>
      <c r="O83" s="56">
        <f>O82+O71+O60+O49+O38+O27+O16</f>
        <v>6738338</v>
      </c>
      <c r="P83" s="56">
        <f>P82+P71+P60+P49+P38+P27+P16</f>
        <v>578426</v>
      </c>
      <c r="Q83" s="59">
        <f>O83/'2020'!O83*100-100</f>
        <v>-20.1470841104816</v>
      </c>
      <c r="R83" s="59">
        <f>P83/'2020'!P83*100-100</f>
        <v>-54.56519177748627</v>
      </c>
      <c r="S83" s="56"/>
    </row>
    <row r="84" spans="1:19" s="35" customFormat="1" x14ac:dyDescent="0.2">
      <c r="A84" s="31"/>
      <c r="B84" s="32"/>
      <c r="C84" s="33"/>
      <c r="D84" s="33"/>
      <c r="E84" s="33"/>
      <c r="F84" s="33"/>
      <c r="G84" s="33"/>
      <c r="H84" s="34"/>
      <c r="I84" s="33"/>
      <c r="J84" s="33"/>
      <c r="K84" s="34"/>
      <c r="L84" s="34"/>
      <c r="M84" s="33"/>
      <c r="N84" s="34"/>
      <c r="O84" s="33"/>
      <c r="P84" s="33"/>
      <c r="Q84" s="34"/>
      <c r="R84" s="34"/>
      <c r="S84" s="33"/>
    </row>
    <row r="85" spans="1:19" x14ac:dyDescent="0.2">
      <c r="A85" s="80" t="s">
        <v>37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</row>
    <row r="86" spans="1:19" s="75" customFormat="1" x14ac:dyDescent="0.2">
      <c r="A86" s="73" t="s">
        <v>17</v>
      </c>
      <c r="B86" s="74" t="s">
        <v>18</v>
      </c>
      <c r="C86" s="72">
        <v>435</v>
      </c>
      <c r="D86" s="72">
        <v>394</v>
      </c>
      <c r="E86" s="72">
        <v>20935</v>
      </c>
      <c r="F86" s="72">
        <v>19241</v>
      </c>
      <c r="G86" s="72">
        <v>99547</v>
      </c>
      <c r="H86" s="72">
        <v>-13</v>
      </c>
      <c r="I86" s="72">
        <v>76207</v>
      </c>
      <c r="J86" s="72">
        <v>23340</v>
      </c>
      <c r="K86" s="72">
        <v>-6.1</v>
      </c>
      <c r="L86" s="72">
        <v>-29.9</v>
      </c>
      <c r="M86" s="72">
        <v>270081</v>
      </c>
      <c r="N86" s="72">
        <v>-8.1</v>
      </c>
      <c r="O86" s="72">
        <v>208563</v>
      </c>
      <c r="P86" s="72">
        <v>61518</v>
      </c>
      <c r="Q86" s="72">
        <v>3.1</v>
      </c>
      <c r="R86" s="72">
        <v>-32.9</v>
      </c>
      <c r="S86" s="72">
        <v>2.7</v>
      </c>
    </row>
    <row r="87" spans="1:19" s="75" customFormat="1" x14ac:dyDescent="0.2">
      <c r="A87" s="73" t="s">
        <v>19</v>
      </c>
      <c r="B87" s="74" t="s">
        <v>20</v>
      </c>
      <c r="C87" s="72">
        <v>538</v>
      </c>
      <c r="D87" s="72">
        <v>515</v>
      </c>
      <c r="E87" s="72">
        <v>29592</v>
      </c>
      <c r="F87" s="72">
        <v>27867</v>
      </c>
      <c r="G87" s="72">
        <v>171455</v>
      </c>
      <c r="H87" s="72">
        <v>10.9</v>
      </c>
      <c r="I87" s="72">
        <v>147362</v>
      </c>
      <c r="J87" s="72">
        <v>24093</v>
      </c>
      <c r="K87" s="72">
        <v>17.8</v>
      </c>
      <c r="L87" s="72">
        <v>-18.5</v>
      </c>
      <c r="M87" s="72">
        <v>397591</v>
      </c>
      <c r="N87" s="72">
        <v>16.8</v>
      </c>
      <c r="O87" s="72">
        <v>346646</v>
      </c>
      <c r="P87" s="72">
        <v>50945</v>
      </c>
      <c r="Q87" s="72">
        <v>22</v>
      </c>
      <c r="R87" s="72">
        <v>-9.6</v>
      </c>
      <c r="S87" s="72">
        <v>2.2999999999999998</v>
      </c>
    </row>
    <row r="88" spans="1:19" s="75" customFormat="1" x14ac:dyDescent="0.2">
      <c r="A88" s="73" t="s">
        <v>21</v>
      </c>
      <c r="B88" s="74" t="s">
        <v>22</v>
      </c>
      <c r="C88" s="72">
        <v>566</v>
      </c>
      <c r="D88" s="72">
        <v>550</v>
      </c>
      <c r="E88" s="72">
        <v>27279</v>
      </c>
      <c r="F88" s="72">
        <v>26289</v>
      </c>
      <c r="G88" s="72">
        <v>169419</v>
      </c>
      <c r="H88" s="72">
        <v>32.6</v>
      </c>
      <c r="I88" s="72">
        <v>153350</v>
      </c>
      <c r="J88" s="72">
        <v>16069</v>
      </c>
      <c r="K88" s="72">
        <v>33.5</v>
      </c>
      <c r="L88" s="72">
        <v>24.4</v>
      </c>
      <c r="M88" s="72">
        <v>400103</v>
      </c>
      <c r="N88" s="72">
        <v>33.6</v>
      </c>
      <c r="O88" s="72">
        <v>362374</v>
      </c>
      <c r="P88" s="72">
        <v>37729</v>
      </c>
      <c r="Q88" s="72">
        <v>36.1</v>
      </c>
      <c r="R88" s="72">
        <v>13.8</v>
      </c>
      <c r="S88" s="72">
        <v>2.4</v>
      </c>
    </row>
    <row r="89" spans="1:19" s="75" customFormat="1" x14ac:dyDescent="0.2">
      <c r="A89" s="73" t="s">
        <v>23</v>
      </c>
      <c r="B89" s="74" t="s">
        <v>24</v>
      </c>
      <c r="C89" s="72">
        <v>681</v>
      </c>
      <c r="D89" s="72">
        <v>660</v>
      </c>
      <c r="E89" s="72">
        <v>38282</v>
      </c>
      <c r="F89" s="72">
        <v>36684</v>
      </c>
      <c r="G89" s="72">
        <v>174262</v>
      </c>
      <c r="H89" s="72">
        <v>16.7</v>
      </c>
      <c r="I89" s="72">
        <v>161497</v>
      </c>
      <c r="J89" s="72">
        <v>12765</v>
      </c>
      <c r="K89" s="72">
        <v>19.7</v>
      </c>
      <c r="L89" s="72">
        <v>-11.4</v>
      </c>
      <c r="M89" s="72">
        <v>625535</v>
      </c>
      <c r="N89" s="72">
        <v>16.3</v>
      </c>
      <c r="O89" s="72">
        <v>588214</v>
      </c>
      <c r="P89" s="72">
        <v>37321</v>
      </c>
      <c r="Q89" s="72">
        <v>19</v>
      </c>
      <c r="R89" s="72">
        <v>-13.8</v>
      </c>
      <c r="S89" s="72">
        <v>3.6</v>
      </c>
    </row>
    <row r="90" spans="1:19" s="75" customFormat="1" x14ac:dyDescent="0.2">
      <c r="A90" s="73" t="s">
        <v>25</v>
      </c>
      <c r="B90" s="74" t="s">
        <v>26</v>
      </c>
      <c r="C90" s="72">
        <v>824</v>
      </c>
      <c r="D90" s="72">
        <v>792</v>
      </c>
      <c r="E90" s="72">
        <v>43122</v>
      </c>
      <c r="F90" s="72">
        <v>41383</v>
      </c>
      <c r="G90" s="72">
        <v>201727</v>
      </c>
      <c r="H90" s="72">
        <v>10.8</v>
      </c>
      <c r="I90" s="72">
        <v>178834</v>
      </c>
      <c r="J90" s="72">
        <v>22893</v>
      </c>
      <c r="K90" s="72">
        <v>20.6</v>
      </c>
      <c r="L90" s="72">
        <v>-32.4</v>
      </c>
      <c r="M90" s="72">
        <v>710176</v>
      </c>
      <c r="N90" s="72">
        <v>12.4</v>
      </c>
      <c r="O90" s="72">
        <v>625919</v>
      </c>
      <c r="P90" s="72">
        <v>84257</v>
      </c>
      <c r="Q90" s="72">
        <v>26.2</v>
      </c>
      <c r="R90" s="72">
        <v>-38</v>
      </c>
      <c r="S90" s="72">
        <v>3.5</v>
      </c>
    </row>
    <row r="91" spans="1:19" s="75" customFormat="1" x14ac:dyDescent="0.2">
      <c r="A91" s="73" t="s">
        <v>27</v>
      </c>
      <c r="B91" s="74" t="s">
        <v>28</v>
      </c>
      <c r="C91" s="72">
        <v>101</v>
      </c>
      <c r="D91" s="72">
        <v>97</v>
      </c>
      <c r="E91" s="72">
        <v>4910</v>
      </c>
      <c r="F91" s="72">
        <v>4721</v>
      </c>
      <c r="G91" s="72">
        <v>16286</v>
      </c>
      <c r="H91" s="72">
        <v>10.4</v>
      </c>
      <c r="I91" s="72">
        <v>13793</v>
      </c>
      <c r="J91" s="72">
        <v>2493</v>
      </c>
      <c r="K91" s="72">
        <v>14.9</v>
      </c>
      <c r="L91" s="72">
        <v>-9.4</v>
      </c>
      <c r="M91" s="72">
        <v>62471</v>
      </c>
      <c r="N91" s="72">
        <v>13.9</v>
      </c>
      <c r="O91" s="72">
        <v>55708</v>
      </c>
      <c r="P91" s="72">
        <v>6763</v>
      </c>
      <c r="Q91" s="72">
        <v>17.600000000000001</v>
      </c>
      <c r="R91" s="72">
        <v>-9.3000000000000007</v>
      </c>
      <c r="S91" s="72">
        <v>3.8</v>
      </c>
    </row>
    <row r="92" spans="1:19" s="75" customFormat="1" x14ac:dyDescent="0.2">
      <c r="A92" s="73" t="s">
        <v>29</v>
      </c>
      <c r="B92" s="74" t="s">
        <v>30</v>
      </c>
      <c r="C92" s="72">
        <v>194</v>
      </c>
      <c r="D92" s="72">
        <v>177</v>
      </c>
      <c r="E92" s="72">
        <v>11116</v>
      </c>
      <c r="F92" s="72">
        <v>9946</v>
      </c>
      <c r="G92" s="72">
        <v>36834</v>
      </c>
      <c r="H92" s="72">
        <v>13.9</v>
      </c>
      <c r="I92" s="72">
        <v>33864</v>
      </c>
      <c r="J92" s="72">
        <v>2970</v>
      </c>
      <c r="K92" s="72">
        <v>15.2</v>
      </c>
      <c r="L92" s="72">
        <v>0.7</v>
      </c>
      <c r="M92" s="72">
        <v>121889</v>
      </c>
      <c r="N92" s="72">
        <v>31.3</v>
      </c>
      <c r="O92" s="72">
        <v>114386</v>
      </c>
      <c r="P92" s="72">
        <v>7503</v>
      </c>
      <c r="Q92" s="72">
        <v>34</v>
      </c>
      <c r="R92" s="72">
        <v>0.7</v>
      </c>
      <c r="S92" s="72">
        <v>3.3</v>
      </c>
    </row>
    <row r="93" spans="1:19" s="46" customFormat="1" x14ac:dyDescent="0.2">
      <c r="A93" s="49"/>
      <c r="B93" s="50" t="s">
        <v>75</v>
      </c>
      <c r="C93" s="51"/>
      <c r="D93" s="51"/>
      <c r="E93" s="51"/>
      <c r="F93" s="51"/>
      <c r="G93" s="51">
        <f>SUM(G86:G92)</f>
        <v>869530</v>
      </c>
      <c r="H93" s="53">
        <f>G93/'2020'!G93*100-100</f>
        <v>12.127683169951069</v>
      </c>
      <c r="I93" s="51">
        <f>SUM(I86:I92)</f>
        <v>764907</v>
      </c>
      <c r="J93" s="51">
        <f>SUM(J86:J92)</f>
        <v>104623</v>
      </c>
      <c r="K93" s="53">
        <f>I93/'2020'!I93*100-100</f>
        <v>18.456349335402322</v>
      </c>
      <c r="L93" s="53">
        <f>J93/'2020'!J93*100-100</f>
        <v>-19.367567609226768</v>
      </c>
      <c r="M93" s="51">
        <f>SUM(M86:M92)</f>
        <v>2587846</v>
      </c>
      <c r="N93" s="53">
        <f>M93/'2020'!M93*100-100</f>
        <v>14.957132830476993</v>
      </c>
      <c r="O93" s="51">
        <f>SUM(O86:O92)</f>
        <v>2301810</v>
      </c>
      <c r="P93" s="51">
        <f>SUM(P86:P92)</f>
        <v>286036</v>
      </c>
      <c r="Q93" s="53">
        <f>O93/'2020'!O93*100-100</f>
        <v>22.708422959990671</v>
      </c>
      <c r="R93" s="53">
        <f>P93/'2020'!P93*100-100</f>
        <v>-23.785314798975762</v>
      </c>
      <c r="S93" s="51"/>
    </row>
    <row r="94" spans="1:19" s="63" customFormat="1" x14ac:dyDescent="0.2">
      <c r="A94" s="54"/>
      <c r="B94" s="55" t="s">
        <v>81</v>
      </c>
      <c r="C94" s="56"/>
      <c r="D94" s="56"/>
      <c r="E94" s="56"/>
      <c r="F94" s="56"/>
      <c r="G94" s="56">
        <f>G93+G82+G71+G60+G49+G38+G27+G16</f>
        <v>2812734</v>
      </c>
      <c r="H94" s="59">
        <f>G94/'2020'!G94*100-100</f>
        <v>-28.866135814040064</v>
      </c>
      <c r="I94" s="56">
        <f>I93+I82+I71+I60+I49+I38+I27+I16</f>
        <v>2531475</v>
      </c>
      <c r="J94" s="56">
        <f>J93+J82+J71+J60+J49+J38+J27+J16</f>
        <v>281259</v>
      </c>
      <c r="K94" s="59">
        <f>I94/'2020'!I94*100-100</f>
        <v>-24.417427724851038</v>
      </c>
      <c r="L94" s="59">
        <f>J94/'2020'!J94*100-100</f>
        <v>-53.49999504015819</v>
      </c>
      <c r="M94" s="56">
        <f>M93+M82+M71+M60+M49+M38+M27+M16</f>
        <v>9904610</v>
      </c>
      <c r="N94" s="59">
        <f>M94/'2020'!M94*100-100</f>
        <v>-17.203998071667456</v>
      </c>
      <c r="O94" s="56">
        <f>O93+O82+O71+O60+O49+O38+O27+O16</f>
        <v>9040148</v>
      </c>
      <c r="P94" s="56">
        <f>P93+P82+P71+P60+P49+P38+P27+P16</f>
        <v>864462</v>
      </c>
      <c r="Q94" s="59">
        <f>O94/'2020'!O94*100-100</f>
        <v>-12.353036190428909</v>
      </c>
      <c r="R94" s="59">
        <f>P94/'2020'!P94*100-100</f>
        <v>-47.557287612844753</v>
      </c>
      <c r="S94" s="56"/>
    </row>
    <row r="95" spans="1:19" s="40" customFormat="1" x14ac:dyDescent="0.2">
      <c r="A95" s="36"/>
      <c r="B95" s="37"/>
      <c r="C95" s="38"/>
      <c r="D95" s="38"/>
      <c r="E95" s="38"/>
      <c r="F95" s="38"/>
      <c r="G95" s="38"/>
      <c r="H95" s="39"/>
      <c r="I95" s="38"/>
      <c r="J95" s="38"/>
      <c r="K95" s="39"/>
      <c r="L95" s="39"/>
      <c r="M95" s="38"/>
      <c r="N95" s="39"/>
      <c r="O95" s="38"/>
      <c r="P95" s="38"/>
      <c r="Q95" s="39"/>
      <c r="R95" s="39"/>
      <c r="S95" s="38"/>
    </row>
    <row r="96" spans="1:19" x14ac:dyDescent="0.2">
      <c r="A96" s="80" t="s">
        <v>38</v>
      </c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</row>
    <row r="97" spans="1:19" s="75" customFormat="1" x14ac:dyDescent="0.2">
      <c r="A97" s="73" t="s">
        <v>17</v>
      </c>
      <c r="B97" s="74" t="s">
        <v>18</v>
      </c>
      <c r="C97" s="72">
        <v>433</v>
      </c>
      <c r="D97" s="72">
        <v>392</v>
      </c>
      <c r="E97" s="72">
        <v>20848</v>
      </c>
      <c r="F97" s="72">
        <v>19210</v>
      </c>
      <c r="G97" s="72">
        <v>108218</v>
      </c>
      <c r="H97" s="72">
        <v>6.1</v>
      </c>
      <c r="I97" s="72">
        <v>85537</v>
      </c>
      <c r="J97" s="72">
        <v>22681</v>
      </c>
      <c r="K97" s="72">
        <v>6.6</v>
      </c>
      <c r="L97" s="72">
        <v>3.9</v>
      </c>
      <c r="M97" s="72">
        <v>268577</v>
      </c>
      <c r="N97" s="72">
        <v>11</v>
      </c>
      <c r="O97" s="72">
        <v>215069</v>
      </c>
      <c r="P97" s="72">
        <v>53508</v>
      </c>
      <c r="Q97" s="72">
        <v>13.7</v>
      </c>
      <c r="R97" s="72">
        <v>1.3</v>
      </c>
      <c r="S97" s="72">
        <v>2.5</v>
      </c>
    </row>
    <row r="98" spans="1:19" s="75" customFormat="1" x14ac:dyDescent="0.2">
      <c r="A98" s="73" t="s">
        <v>19</v>
      </c>
      <c r="B98" s="74" t="s">
        <v>20</v>
      </c>
      <c r="C98" s="72">
        <v>534</v>
      </c>
      <c r="D98" s="72">
        <v>511</v>
      </c>
      <c r="E98" s="72">
        <v>29518</v>
      </c>
      <c r="F98" s="72">
        <v>27821</v>
      </c>
      <c r="G98" s="72">
        <v>170213</v>
      </c>
      <c r="H98" s="72">
        <v>19.600000000000001</v>
      </c>
      <c r="I98" s="72">
        <v>149014</v>
      </c>
      <c r="J98" s="72">
        <v>21199</v>
      </c>
      <c r="K98" s="72">
        <v>21.4</v>
      </c>
      <c r="L98" s="72">
        <v>8.5</v>
      </c>
      <c r="M98" s="72">
        <v>363338</v>
      </c>
      <c r="N98" s="72">
        <v>15.3</v>
      </c>
      <c r="O98" s="72">
        <v>321196</v>
      </c>
      <c r="P98" s="72">
        <v>42142</v>
      </c>
      <c r="Q98" s="72">
        <v>16.8</v>
      </c>
      <c r="R98" s="72">
        <v>5.3</v>
      </c>
      <c r="S98" s="72">
        <v>2.1</v>
      </c>
    </row>
    <row r="99" spans="1:19" s="75" customFormat="1" x14ac:dyDescent="0.2">
      <c r="A99" s="73" t="s">
        <v>21</v>
      </c>
      <c r="B99" s="74" t="s">
        <v>22</v>
      </c>
      <c r="C99" s="72">
        <v>567</v>
      </c>
      <c r="D99" s="72">
        <v>552</v>
      </c>
      <c r="E99" s="72">
        <v>27239</v>
      </c>
      <c r="F99" s="72">
        <v>26390</v>
      </c>
      <c r="G99" s="72">
        <v>162163</v>
      </c>
      <c r="H99" s="72">
        <v>25.2</v>
      </c>
      <c r="I99" s="72">
        <v>146711</v>
      </c>
      <c r="J99" s="72">
        <v>15452</v>
      </c>
      <c r="K99" s="72">
        <v>22.7</v>
      </c>
      <c r="L99" s="72">
        <v>56.3</v>
      </c>
      <c r="M99" s="72">
        <v>364383</v>
      </c>
      <c r="N99" s="72">
        <v>18.8</v>
      </c>
      <c r="O99" s="72">
        <v>329446</v>
      </c>
      <c r="P99" s="72">
        <v>34937</v>
      </c>
      <c r="Q99" s="72">
        <v>18.2</v>
      </c>
      <c r="R99" s="72">
        <v>24.1</v>
      </c>
      <c r="S99" s="72">
        <v>2.2000000000000002</v>
      </c>
    </row>
    <row r="100" spans="1:19" s="75" customFormat="1" x14ac:dyDescent="0.2">
      <c r="A100" s="73" t="s">
        <v>23</v>
      </c>
      <c r="B100" s="74" t="s">
        <v>24</v>
      </c>
      <c r="C100" s="72">
        <v>687</v>
      </c>
      <c r="D100" s="72">
        <v>667</v>
      </c>
      <c r="E100" s="72">
        <v>38380</v>
      </c>
      <c r="F100" s="72">
        <v>36497</v>
      </c>
      <c r="G100" s="72">
        <v>177205</v>
      </c>
      <c r="H100" s="72">
        <v>17.2</v>
      </c>
      <c r="I100" s="72">
        <v>161640</v>
      </c>
      <c r="J100" s="72">
        <v>15565</v>
      </c>
      <c r="K100" s="72">
        <v>17.100000000000001</v>
      </c>
      <c r="L100" s="72">
        <v>18</v>
      </c>
      <c r="M100" s="72">
        <v>566126</v>
      </c>
      <c r="N100" s="72">
        <v>8.9</v>
      </c>
      <c r="O100" s="72">
        <v>527401</v>
      </c>
      <c r="P100" s="72">
        <v>38725</v>
      </c>
      <c r="Q100" s="72">
        <v>8.5</v>
      </c>
      <c r="R100" s="72">
        <v>13.5</v>
      </c>
      <c r="S100" s="72">
        <v>3.2</v>
      </c>
    </row>
    <row r="101" spans="1:19" s="75" customFormat="1" x14ac:dyDescent="0.2">
      <c r="A101" s="73" t="s">
        <v>25</v>
      </c>
      <c r="B101" s="74" t="s">
        <v>26</v>
      </c>
      <c r="C101" s="72">
        <v>824</v>
      </c>
      <c r="D101" s="72">
        <v>797</v>
      </c>
      <c r="E101" s="72">
        <v>43115</v>
      </c>
      <c r="F101" s="72">
        <v>41651</v>
      </c>
      <c r="G101" s="72">
        <v>189533</v>
      </c>
      <c r="H101" s="72">
        <v>12</v>
      </c>
      <c r="I101" s="72">
        <v>167851</v>
      </c>
      <c r="J101" s="72">
        <v>21682</v>
      </c>
      <c r="K101" s="72">
        <v>13.2</v>
      </c>
      <c r="L101" s="72">
        <v>2.9</v>
      </c>
      <c r="M101" s="72">
        <v>624405</v>
      </c>
      <c r="N101" s="72">
        <v>11.4</v>
      </c>
      <c r="O101" s="72">
        <v>548433</v>
      </c>
      <c r="P101" s="72">
        <v>75972</v>
      </c>
      <c r="Q101" s="72">
        <v>12.5</v>
      </c>
      <c r="R101" s="72">
        <v>4.5</v>
      </c>
      <c r="S101" s="72">
        <v>3.3</v>
      </c>
    </row>
    <row r="102" spans="1:19" s="75" customFormat="1" x14ac:dyDescent="0.2">
      <c r="A102" s="73" t="s">
        <v>27</v>
      </c>
      <c r="B102" s="74" t="s">
        <v>28</v>
      </c>
      <c r="C102" s="72">
        <v>102</v>
      </c>
      <c r="D102" s="72">
        <v>99</v>
      </c>
      <c r="E102" s="72">
        <v>4950</v>
      </c>
      <c r="F102" s="72">
        <v>4765</v>
      </c>
      <c r="G102" s="72">
        <v>20875</v>
      </c>
      <c r="H102" s="72">
        <v>20</v>
      </c>
      <c r="I102" s="72">
        <v>16611</v>
      </c>
      <c r="J102" s="72">
        <v>4264</v>
      </c>
      <c r="K102" s="72">
        <v>13.3</v>
      </c>
      <c r="L102" s="72">
        <v>56.2</v>
      </c>
      <c r="M102" s="72">
        <v>63452</v>
      </c>
      <c r="N102" s="72">
        <v>6</v>
      </c>
      <c r="O102" s="72">
        <v>55132</v>
      </c>
      <c r="P102" s="72">
        <v>8320</v>
      </c>
      <c r="Q102" s="72">
        <v>5.3</v>
      </c>
      <c r="R102" s="72">
        <v>10.3</v>
      </c>
      <c r="S102" s="72">
        <v>3</v>
      </c>
    </row>
    <row r="103" spans="1:19" s="75" customFormat="1" x14ac:dyDescent="0.2">
      <c r="A103" s="73" t="s">
        <v>29</v>
      </c>
      <c r="B103" s="74" t="s">
        <v>30</v>
      </c>
      <c r="C103" s="72">
        <v>194</v>
      </c>
      <c r="D103" s="72">
        <v>178</v>
      </c>
      <c r="E103" s="72">
        <v>11121</v>
      </c>
      <c r="F103" s="72">
        <v>9788</v>
      </c>
      <c r="G103" s="72">
        <v>42144</v>
      </c>
      <c r="H103" s="72">
        <v>20.7</v>
      </c>
      <c r="I103" s="72">
        <v>38383</v>
      </c>
      <c r="J103" s="72">
        <v>3761</v>
      </c>
      <c r="K103" s="72">
        <v>18</v>
      </c>
      <c r="L103" s="72">
        <v>57.5</v>
      </c>
      <c r="M103" s="72">
        <v>117166</v>
      </c>
      <c r="N103" s="72">
        <v>22.7</v>
      </c>
      <c r="O103" s="72">
        <v>107614</v>
      </c>
      <c r="P103" s="72">
        <v>9552</v>
      </c>
      <c r="Q103" s="72">
        <v>20.100000000000001</v>
      </c>
      <c r="R103" s="72">
        <v>63.2</v>
      </c>
      <c r="S103" s="72">
        <v>2.8</v>
      </c>
    </row>
    <row r="104" spans="1:19" s="46" customFormat="1" x14ac:dyDescent="0.2">
      <c r="A104" s="49"/>
      <c r="B104" s="50" t="s">
        <v>75</v>
      </c>
      <c r="C104" s="51"/>
      <c r="D104" s="51"/>
      <c r="E104" s="51"/>
      <c r="F104" s="51"/>
      <c r="G104" s="51">
        <f>SUM(G97:G103)</f>
        <v>870351</v>
      </c>
      <c r="H104" s="53">
        <f>G104/'2020'!G104*100-100</f>
        <v>16.566843544667265</v>
      </c>
      <c r="I104" s="51">
        <f>SUM(I97:I103)</f>
        <v>765747</v>
      </c>
      <c r="J104" s="51">
        <f>SUM(J97:J103)</f>
        <v>104604</v>
      </c>
      <c r="K104" s="53">
        <f>I104/'2020'!I104*100-100</f>
        <v>16.724031754548548</v>
      </c>
      <c r="L104" s="53">
        <f>J104/'2020'!J104*100-100</f>
        <v>15.42892454370903</v>
      </c>
      <c r="M104" s="51">
        <f>SUM(M97:M103)</f>
        <v>2367447</v>
      </c>
      <c r="N104" s="53">
        <f>M104/'2020'!M104*100-100</f>
        <v>12.760002762503305</v>
      </c>
      <c r="O104" s="51">
        <f>SUM(O97:O103)</f>
        <v>2104291</v>
      </c>
      <c r="P104" s="51">
        <f>SUM(P97:P103)</f>
        <v>263156</v>
      </c>
      <c r="Q104" s="53">
        <f>O104/'2020'!O104*100-100</f>
        <v>13.237299427111424</v>
      </c>
      <c r="R104" s="53">
        <f>P104/'2020'!P104*100-100</f>
        <v>9.0833723672811146</v>
      </c>
      <c r="S104" s="51"/>
    </row>
    <row r="105" spans="1:19" s="63" customFormat="1" x14ac:dyDescent="0.2">
      <c r="A105" s="54"/>
      <c r="B105" s="55" t="s">
        <v>82</v>
      </c>
      <c r="C105" s="56"/>
      <c r="D105" s="56"/>
      <c r="E105" s="56"/>
      <c r="F105" s="56"/>
      <c r="G105" s="56">
        <f>G104+G93+G82+G71+G60+G49+G38+G27+G16</f>
        <v>3683085</v>
      </c>
      <c r="H105" s="59">
        <f>G105/'2020'!G105*100-100</f>
        <v>-21.649758891898301</v>
      </c>
      <c r="I105" s="56">
        <f>I104+I93+I82+I71+I60+I49+I38+I27+I16</f>
        <v>3297222</v>
      </c>
      <c r="J105" s="56">
        <f>J104+J93+J82+J71+J60+J49+J38+J27+J16</f>
        <v>385863</v>
      </c>
      <c r="K105" s="59">
        <f>I105/'2020'!I105*100-100</f>
        <v>-17.678854801968185</v>
      </c>
      <c r="L105" s="59">
        <f>J105/'2020'!J105*100-100</f>
        <v>-44.518462069362165</v>
      </c>
      <c r="M105" s="56">
        <f>M104+M93+M82+M71+M60+M49+M38+M27+M16</f>
        <v>12272057</v>
      </c>
      <c r="N105" s="59">
        <f>M105/'2020'!M105*100-100</f>
        <v>-12.730251826668521</v>
      </c>
      <c r="O105" s="56">
        <f>O104+O93+O82+O71+O60+O49+O38+O27+O16</f>
        <v>11144439</v>
      </c>
      <c r="P105" s="56">
        <f>P104+P93+P82+P71+P60+P49+P38+P27+P16</f>
        <v>1127618</v>
      </c>
      <c r="Q105" s="59">
        <f>O105/'2020'!O105*100-100</f>
        <v>-8.4463387207440803</v>
      </c>
      <c r="R105" s="59">
        <f>P105/'2020'!P105*100-100</f>
        <v>-40.326179221818379</v>
      </c>
      <c r="S105" s="56"/>
    </row>
    <row r="106" spans="1:19" x14ac:dyDescent="0.2">
      <c r="A106" s="3"/>
      <c r="B106" s="21"/>
      <c r="C106" s="2"/>
      <c r="D106" s="2"/>
      <c r="E106" s="2"/>
      <c r="F106" s="2"/>
      <c r="G106" s="2"/>
      <c r="H106" s="45"/>
      <c r="I106" s="2"/>
      <c r="J106" s="2"/>
      <c r="K106" s="45"/>
      <c r="L106" s="45"/>
      <c r="M106" s="2"/>
      <c r="N106" s="45"/>
      <c r="O106" s="2"/>
      <c r="P106" s="2"/>
      <c r="Q106" s="45"/>
      <c r="R106" s="45"/>
      <c r="S106" s="2"/>
    </row>
    <row r="107" spans="1:19" x14ac:dyDescent="0.2">
      <c r="A107" s="80" t="s">
        <v>39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</row>
    <row r="108" spans="1:19" s="75" customFormat="1" x14ac:dyDescent="0.2">
      <c r="A108" s="73" t="s">
        <v>17</v>
      </c>
      <c r="B108" s="74" t="s">
        <v>18</v>
      </c>
      <c r="C108" s="72">
        <v>428</v>
      </c>
      <c r="D108" s="72">
        <v>386</v>
      </c>
      <c r="E108" s="72">
        <v>20714</v>
      </c>
      <c r="F108" s="72">
        <v>18837</v>
      </c>
      <c r="G108" s="72">
        <v>101562</v>
      </c>
      <c r="H108" s="72">
        <v>35.799999999999997</v>
      </c>
      <c r="I108" s="72">
        <v>79858</v>
      </c>
      <c r="J108" s="72">
        <v>21704</v>
      </c>
      <c r="K108" s="72">
        <v>17.399999999999999</v>
      </c>
      <c r="L108" s="72">
        <v>221.1</v>
      </c>
      <c r="M108" s="72">
        <v>274736</v>
      </c>
      <c r="N108" s="72">
        <v>36.299999999999997</v>
      </c>
      <c r="O108" s="72">
        <v>220812</v>
      </c>
      <c r="P108" s="72">
        <v>53924</v>
      </c>
      <c r="Q108" s="72">
        <v>19.100000000000001</v>
      </c>
      <c r="R108" s="72">
        <v>232</v>
      </c>
      <c r="S108" s="72">
        <v>2.7</v>
      </c>
    </row>
    <row r="109" spans="1:19" s="75" customFormat="1" x14ac:dyDescent="0.2">
      <c r="A109" s="73" t="s">
        <v>19</v>
      </c>
      <c r="B109" s="74" t="s">
        <v>20</v>
      </c>
      <c r="C109" s="72">
        <v>534</v>
      </c>
      <c r="D109" s="72">
        <v>504</v>
      </c>
      <c r="E109" s="72">
        <v>29353</v>
      </c>
      <c r="F109" s="72">
        <v>27679</v>
      </c>
      <c r="G109" s="72">
        <v>163375</v>
      </c>
      <c r="H109" s="72">
        <v>59.5</v>
      </c>
      <c r="I109" s="72">
        <v>139871</v>
      </c>
      <c r="J109" s="72">
        <v>23504</v>
      </c>
      <c r="K109" s="72">
        <v>51.5</v>
      </c>
      <c r="L109" s="72">
        <v>132.80000000000001</v>
      </c>
      <c r="M109" s="72">
        <v>360095</v>
      </c>
      <c r="N109" s="72">
        <v>39.6</v>
      </c>
      <c r="O109" s="72">
        <v>313473</v>
      </c>
      <c r="P109" s="72">
        <v>46622</v>
      </c>
      <c r="Q109" s="72">
        <v>34.200000000000003</v>
      </c>
      <c r="R109" s="72">
        <v>91</v>
      </c>
      <c r="S109" s="72">
        <v>2.2000000000000002</v>
      </c>
    </row>
    <row r="110" spans="1:19" s="75" customFormat="1" x14ac:dyDescent="0.2">
      <c r="A110" s="73" t="s">
        <v>21</v>
      </c>
      <c r="B110" s="74" t="s">
        <v>22</v>
      </c>
      <c r="C110" s="72">
        <v>566</v>
      </c>
      <c r="D110" s="72">
        <v>549</v>
      </c>
      <c r="E110" s="72">
        <v>27258</v>
      </c>
      <c r="F110" s="72">
        <v>26344</v>
      </c>
      <c r="G110" s="72">
        <v>149025</v>
      </c>
      <c r="H110" s="72">
        <v>53.5</v>
      </c>
      <c r="I110" s="72">
        <v>134109</v>
      </c>
      <c r="J110" s="72">
        <v>14916</v>
      </c>
      <c r="K110" s="72">
        <v>45.8</v>
      </c>
      <c r="L110" s="72">
        <v>192.3</v>
      </c>
      <c r="M110" s="72">
        <v>361568</v>
      </c>
      <c r="N110" s="72">
        <v>35.9</v>
      </c>
      <c r="O110" s="72">
        <v>327879</v>
      </c>
      <c r="P110" s="72">
        <v>33689</v>
      </c>
      <c r="Q110" s="72">
        <v>32.6</v>
      </c>
      <c r="R110" s="72">
        <v>80</v>
      </c>
      <c r="S110" s="72">
        <v>2.4</v>
      </c>
    </row>
    <row r="111" spans="1:19" s="75" customFormat="1" x14ac:dyDescent="0.2">
      <c r="A111" s="73" t="s">
        <v>23</v>
      </c>
      <c r="B111" s="74" t="s">
        <v>24</v>
      </c>
      <c r="C111" s="72">
        <v>687</v>
      </c>
      <c r="D111" s="72">
        <v>667</v>
      </c>
      <c r="E111" s="72">
        <v>38234</v>
      </c>
      <c r="F111" s="72">
        <v>36795</v>
      </c>
      <c r="G111" s="72">
        <v>164217</v>
      </c>
      <c r="H111" s="72">
        <v>42.9</v>
      </c>
      <c r="I111" s="72">
        <v>152985</v>
      </c>
      <c r="J111" s="72">
        <v>11232</v>
      </c>
      <c r="K111" s="72">
        <v>40.9</v>
      </c>
      <c r="L111" s="72">
        <v>78.900000000000006</v>
      </c>
      <c r="M111" s="72">
        <v>587121</v>
      </c>
      <c r="N111" s="72">
        <v>23.8</v>
      </c>
      <c r="O111" s="72">
        <v>557591</v>
      </c>
      <c r="P111" s="72">
        <v>29530</v>
      </c>
      <c r="Q111" s="72">
        <v>22.4</v>
      </c>
      <c r="R111" s="72">
        <v>57.3</v>
      </c>
      <c r="S111" s="72">
        <v>3.6</v>
      </c>
    </row>
    <row r="112" spans="1:19" s="75" customFormat="1" x14ac:dyDescent="0.2">
      <c r="A112" s="73" t="s">
        <v>25</v>
      </c>
      <c r="B112" s="74" t="s">
        <v>26</v>
      </c>
      <c r="C112" s="72">
        <v>818</v>
      </c>
      <c r="D112" s="72">
        <v>797</v>
      </c>
      <c r="E112" s="72">
        <v>42890</v>
      </c>
      <c r="F112" s="72">
        <v>41713</v>
      </c>
      <c r="G112" s="72">
        <v>198642</v>
      </c>
      <c r="H112" s="72">
        <v>30.9</v>
      </c>
      <c r="I112" s="72">
        <v>177748</v>
      </c>
      <c r="J112" s="72">
        <v>20894</v>
      </c>
      <c r="K112" s="72">
        <v>21.5</v>
      </c>
      <c r="L112" s="72">
        <v>279.89999999999998</v>
      </c>
      <c r="M112" s="72">
        <v>663669</v>
      </c>
      <c r="N112" s="72">
        <v>22.3</v>
      </c>
      <c r="O112" s="72">
        <v>593602</v>
      </c>
      <c r="P112" s="72">
        <v>70067</v>
      </c>
      <c r="Q112" s="72">
        <v>13.3</v>
      </c>
      <c r="R112" s="72">
        <v>267.5</v>
      </c>
      <c r="S112" s="72">
        <v>3.3</v>
      </c>
    </row>
    <row r="113" spans="1:19" s="75" customFormat="1" x14ac:dyDescent="0.2">
      <c r="A113" s="73" t="s">
        <v>27</v>
      </c>
      <c r="B113" s="74" t="s">
        <v>28</v>
      </c>
      <c r="C113" s="72">
        <v>102</v>
      </c>
      <c r="D113" s="72">
        <v>100</v>
      </c>
      <c r="E113" s="72">
        <v>4952</v>
      </c>
      <c r="F113" s="72">
        <v>4774</v>
      </c>
      <c r="G113" s="72">
        <v>18899</v>
      </c>
      <c r="H113" s="72">
        <v>44.7</v>
      </c>
      <c r="I113" s="72">
        <v>16126</v>
      </c>
      <c r="J113" s="72">
        <v>2773</v>
      </c>
      <c r="K113" s="72">
        <v>35</v>
      </c>
      <c r="L113" s="72">
        <v>149.1</v>
      </c>
      <c r="M113" s="72">
        <v>65771</v>
      </c>
      <c r="N113" s="72">
        <v>29.3</v>
      </c>
      <c r="O113" s="72">
        <v>59040</v>
      </c>
      <c r="P113" s="72">
        <v>6731</v>
      </c>
      <c r="Q113" s="72">
        <v>22.3</v>
      </c>
      <c r="R113" s="72">
        <v>159.6</v>
      </c>
      <c r="S113" s="72">
        <v>3.5</v>
      </c>
    </row>
    <row r="114" spans="1:19" s="75" customFormat="1" x14ac:dyDescent="0.2">
      <c r="A114" s="73" t="s">
        <v>29</v>
      </c>
      <c r="B114" s="74" t="s">
        <v>30</v>
      </c>
      <c r="C114" s="72">
        <v>193</v>
      </c>
      <c r="D114" s="72">
        <v>179</v>
      </c>
      <c r="E114" s="72">
        <v>11161</v>
      </c>
      <c r="F114" s="72">
        <v>10059</v>
      </c>
      <c r="G114" s="72">
        <v>42701</v>
      </c>
      <c r="H114" s="72">
        <v>45.3</v>
      </c>
      <c r="I114" s="72">
        <v>38203</v>
      </c>
      <c r="J114" s="72">
        <v>4498</v>
      </c>
      <c r="K114" s="72">
        <v>38.5</v>
      </c>
      <c r="L114" s="72">
        <v>149.30000000000001</v>
      </c>
      <c r="M114" s="72">
        <v>125422</v>
      </c>
      <c r="N114" s="72">
        <v>36.799999999999997</v>
      </c>
      <c r="O114" s="72">
        <v>114944</v>
      </c>
      <c r="P114" s="72">
        <v>10478</v>
      </c>
      <c r="Q114" s="72">
        <v>33.299999999999997</v>
      </c>
      <c r="R114" s="72">
        <v>91.4</v>
      </c>
      <c r="S114" s="72">
        <v>2.9</v>
      </c>
    </row>
    <row r="115" spans="1:19" s="46" customFormat="1" x14ac:dyDescent="0.2">
      <c r="A115" s="49"/>
      <c r="B115" s="50" t="s">
        <v>75</v>
      </c>
      <c r="C115" s="51"/>
      <c r="D115" s="51"/>
      <c r="E115" s="51"/>
      <c r="F115" s="51"/>
      <c r="G115" s="51">
        <f>SUM(G108:G114)</f>
        <v>838421</v>
      </c>
      <c r="H115" s="53">
        <f>G115/'2020'!G115*100-100</f>
        <v>43.711411949825674</v>
      </c>
      <c r="I115" s="51">
        <f>SUM(I108:I114)</f>
        <v>738900</v>
      </c>
      <c r="J115" s="51">
        <f>SUM(J108:J114)</f>
        <v>99521</v>
      </c>
      <c r="K115" s="53">
        <f>I115/'2020'!I115*100-100</f>
        <v>35.143044220984194</v>
      </c>
      <c r="L115" s="53">
        <f>J115/'2020'!J115*100-100</f>
        <v>171.52952089926879</v>
      </c>
      <c r="M115" s="51">
        <f>SUM(M108:M114)</f>
        <v>2438382</v>
      </c>
      <c r="N115" s="53">
        <f>M115/'2020'!M115*100-100</f>
        <v>29.350067343800305</v>
      </c>
      <c r="O115" s="51">
        <f>SUM(O108:O114)</f>
        <v>2187341</v>
      </c>
      <c r="P115" s="51">
        <f>SUM(P108:P114)</f>
        <v>251041</v>
      </c>
      <c r="Q115" s="53">
        <f>O115/'2020'!O115*100-100</f>
        <v>22.895510715020137</v>
      </c>
      <c r="R115" s="53">
        <f>P115/'2020'!P115*100-100</f>
        <v>138.48477651641096</v>
      </c>
      <c r="S115" s="51"/>
    </row>
    <row r="116" spans="1:19" s="63" customFormat="1" x14ac:dyDescent="0.2">
      <c r="A116" s="54"/>
      <c r="B116" s="55" t="s">
        <v>83</v>
      </c>
      <c r="C116" s="56"/>
      <c r="D116" s="56"/>
      <c r="E116" s="56"/>
      <c r="F116" s="56"/>
      <c r="G116" s="56">
        <f>G115+G104+G93+G82+G71+G60+G49+G38+G27+G16</f>
        <v>4521506</v>
      </c>
      <c r="H116" s="59">
        <f>G116/'2020'!G116*100-100</f>
        <v>-14.433513328975693</v>
      </c>
      <c r="I116" s="56">
        <f>I115+I104+I93+I82+I71+I60+I49+I38+I27+I16</f>
        <v>4036122</v>
      </c>
      <c r="J116" s="56">
        <f>J115+J104+J93+J82+J71+J60+J49+J38+J27+J16</f>
        <v>485384</v>
      </c>
      <c r="K116" s="59">
        <f>I116/'2020'!I116*100-100</f>
        <v>-11.334359972496031</v>
      </c>
      <c r="L116" s="59">
        <f>J116/'2020'!J116*100-100</f>
        <v>-33.702665639529485</v>
      </c>
      <c r="M116" s="56">
        <f>M115+M104+M93+M82+M71+M60+M49+M38+M27+M16</f>
        <v>14710439</v>
      </c>
      <c r="N116" s="59">
        <f>M116/'2020'!M116*100-100</f>
        <v>-7.7560141001792431</v>
      </c>
      <c r="O116" s="56">
        <f>O115+O104+O93+O82+O71+O60+O49+O38+O27+O16</f>
        <v>13331780</v>
      </c>
      <c r="P116" s="56">
        <f>P115+P104+P93+P82+P71+P60+P49+P38+P27+P16</f>
        <v>1378659</v>
      </c>
      <c r="Q116" s="59">
        <f>O116/'2020'!O116*100-100</f>
        <v>-4.4482194980739536</v>
      </c>
      <c r="R116" s="59">
        <f>P116/'2020'!P116*100-100</f>
        <v>-30.890856237978724</v>
      </c>
      <c r="S116" s="56"/>
    </row>
    <row r="117" spans="1:19" s="35" customFormat="1" x14ac:dyDescent="0.2">
      <c r="A117" s="31"/>
      <c r="B117" s="43"/>
      <c r="C117" s="33"/>
      <c r="D117" s="33"/>
      <c r="E117" s="33"/>
      <c r="F117" s="33"/>
      <c r="G117" s="33"/>
      <c r="H117" s="34"/>
      <c r="I117" s="33"/>
      <c r="J117" s="33"/>
      <c r="K117" s="34"/>
      <c r="L117" s="34"/>
      <c r="M117" s="33"/>
      <c r="N117" s="34"/>
      <c r="O117" s="33"/>
      <c r="P117" s="33"/>
      <c r="Q117" s="34"/>
      <c r="R117" s="34"/>
      <c r="S117" s="33"/>
    </row>
    <row r="118" spans="1:19" x14ac:dyDescent="0.2">
      <c r="A118" s="80" t="s">
        <v>40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</row>
    <row r="119" spans="1:19" s="75" customFormat="1" x14ac:dyDescent="0.2">
      <c r="A119" s="73" t="s">
        <v>17</v>
      </c>
      <c r="B119" s="74" t="s">
        <v>18</v>
      </c>
      <c r="C119" s="72">
        <v>429</v>
      </c>
      <c r="D119" s="72">
        <v>372</v>
      </c>
      <c r="E119" s="72">
        <v>20716</v>
      </c>
      <c r="F119" s="72">
        <v>18660</v>
      </c>
      <c r="G119" s="72">
        <v>76820</v>
      </c>
      <c r="H119" s="72">
        <v>357.3</v>
      </c>
      <c r="I119" s="72">
        <v>58915</v>
      </c>
      <c r="J119" s="72">
        <v>17905</v>
      </c>
      <c r="K119" s="72">
        <v>291.5</v>
      </c>
      <c r="L119" s="72">
        <v>923.7</v>
      </c>
      <c r="M119" s="72">
        <v>197632</v>
      </c>
      <c r="N119" s="72">
        <v>299.60000000000002</v>
      </c>
      <c r="O119" s="72">
        <v>155136</v>
      </c>
      <c r="P119" s="72">
        <v>42496</v>
      </c>
      <c r="Q119" s="72">
        <v>251.1</v>
      </c>
      <c r="R119" s="72">
        <v>707.4</v>
      </c>
      <c r="S119" s="72">
        <v>2.6</v>
      </c>
    </row>
    <row r="120" spans="1:19" s="75" customFormat="1" x14ac:dyDescent="0.2">
      <c r="A120" s="73" t="s">
        <v>19</v>
      </c>
      <c r="B120" s="74" t="s">
        <v>20</v>
      </c>
      <c r="C120" s="72">
        <v>537</v>
      </c>
      <c r="D120" s="72">
        <v>499</v>
      </c>
      <c r="E120" s="72">
        <v>29610</v>
      </c>
      <c r="F120" s="72">
        <v>27882</v>
      </c>
      <c r="G120" s="72">
        <v>129385</v>
      </c>
      <c r="H120" s="72">
        <v>220.5</v>
      </c>
      <c r="I120" s="72">
        <v>110741</v>
      </c>
      <c r="J120" s="72">
        <v>18644</v>
      </c>
      <c r="K120" s="72">
        <v>204.5</v>
      </c>
      <c r="L120" s="72">
        <v>366.9</v>
      </c>
      <c r="M120" s="72">
        <v>282048</v>
      </c>
      <c r="N120" s="72">
        <v>121.1</v>
      </c>
      <c r="O120" s="72">
        <v>240523</v>
      </c>
      <c r="P120" s="72">
        <v>41525</v>
      </c>
      <c r="Q120" s="72">
        <v>109.7</v>
      </c>
      <c r="R120" s="72">
        <v>222.8</v>
      </c>
      <c r="S120" s="72">
        <v>2.2000000000000002</v>
      </c>
    </row>
    <row r="121" spans="1:19" s="75" customFormat="1" x14ac:dyDescent="0.2">
      <c r="A121" s="73" t="s">
        <v>21</v>
      </c>
      <c r="B121" s="74" t="s">
        <v>22</v>
      </c>
      <c r="C121" s="72">
        <v>566</v>
      </c>
      <c r="D121" s="72">
        <v>539</v>
      </c>
      <c r="E121" s="72">
        <v>27253</v>
      </c>
      <c r="F121" s="72">
        <v>26326</v>
      </c>
      <c r="G121" s="72">
        <v>110752</v>
      </c>
      <c r="H121" s="72">
        <v>243.4</v>
      </c>
      <c r="I121" s="72">
        <v>100624</v>
      </c>
      <c r="J121" s="72">
        <v>10128</v>
      </c>
      <c r="K121" s="72">
        <v>245.3</v>
      </c>
      <c r="L121" s="72">
        <v>225.8</v>
      </c>
      <c r="M121" s="72">
        <v>278900</v>
      </c>
      <c r="N121" s="72">
        <v>135.30000000000001</v>
      </c>
      <c r="O121" s="72">
        <v>254001</v>
      </c>
      <c r="P121" s="72">
        <v>24899</v>
      </c>
      <c r="Q121" s="72">
        <v>141.5</v>
      </c>
      <c r="R121" s="72">
        <v>86.9</v>
      </c>
      <c r="S121" s="72">
        <v>2.5</v>
      </c>
    </row>
    <row r="122" spans="1:19" s="75" customFormat="1" x14ac:dyDescent="0.2">
      <c r="A122" s="73" t="s">
        <v>23</v>
      </c>
      <c r="B122" s="74" t="s">
        <v>24</v>
      </c>
      <c r="C122" s="72">
        <v>693</v>
      </c>
      <c r="D122" s="72">
        <v>656</v>
      </c>
      <c r="E122" s="72">
        <v>38596</v>
      </c>
      <c r="F122" s="72">
        <v>36971</v>
      </c>
      <c r="G122" s="72">
        <v>123107</v>
      </c>
      <c r="H122" s="72">
        <v>212.6</v>
      </c>
      <c r="I122" s="72">
        <v>113800</v>
      </c>
      <c r="J122" s="72">
        <v>9307</v>
      </c>
      <c r="K122" s="72">
        <v>208</v>
      </c>
      <c r="L122" s="72">
        <v>283.2</v>
      </c>
      <c r="M122" s="72">
        <v>454649</v>
      </c>
      <c r="N122" s="72">
        <v>73.7</v>
      </c>
      <c r="O122" s="72">
        <v>429274</v>
      </c>
      <c r="P122" s="72">
        <v>25375</v>
      </c>
      <c r="Q122" s="72">
        <v>70.400000000000006</v>
      </c>
      <c r="R122" s="72">
        <v>156</v>
      </c>
      <c r="S122" s="72">
        <v>3.7</v>
      </c>
    </row>
    <row r="123" spans="1:19" s="75" customFormat="1" x14ac:dyDescent="0.2">
      <c r="A123" s="73" t="s">
        <v>25</v>
      </c>
      <c r="B123" s="74" t="s">
        <v>26</v>
      </c>
      <c r="C123" s="72">
        <v>815</v>
      </c>
      <c r="D123" s="72">
        <v>778</v>
      </c>
      <c r="E123" s="72">
        <v>42845</v>
      </c>
      <c r="F123" s="72">
        <v>41176</v>
      </c>
      <c r="G123" s="72">
        <v>132856</v>
      </c>
      <c r="H123" s="72">
        <v>511.6</v>
      </c>
      <c r="I123" s="72">
        <v>119835</v>
      </c>
      <c r="J123" s="72">
        <v>13021</v>
      </c>
      <c r="K123" s="72">
        <v>489.6</v>
      </c>
      <c r="L123" s="72">
        <v>830.1</v>
      </c>
      <c r="M123" s="72">
        <v>414485</v>
      </c>
      <c r="N123" s="72">
        <v>210.3</v>
      </c>
      <c r="O123" s="72">
        <v>370192</v>
      </c>
      <c r="P123" s="72">
        <v>44293</v>
      </c>
      <c r="Q123" s="72">
        <v>195.3</v>
      </c>
      <c r="R123" s="72">
        <v>437.9</v>
      </c>
      <c r="S123" s="72">
        <v>3.1</v>
      </c>
    </row>
    <row r="124" spans="1:19" s="75" customFormat="1" x14ac:dyDescent="0.2">
      <c r="A124" s="73" t="s">
        <v>27</v>
      </c>
      <c r="B124" s="74" t="s">
        <v>28</v>
      </c>
      <c r="C124" s="72">
        <v>102</v>
      </c>
      <c r="D124" s="72">
        <v>100</v>
      </c>
      <c r="E124" s="72">
        <v>4954</v>
      </c>
      <c r="F124" s="72">
        <v>4767</v>
      </c>
      <c r="G124" s="72">
        <v>15014</v>
      </c>
      <c r="H124" s="72">
        <v>195</v>
      </c>
      <c r="I124" s="72">
        <v>12707</v>
      </c>
      <c r="J124" s="72">
        <v>2307</v>
      </c>
      <c r="K124" s="72">
        <v>166.9</v>
      </c>
      <c r="L124" s="72">
        <v>603.4</v>
      </c>
      <c r="M124" s="72">
        <v>54048</v>
      </c>
      <c r="N124" s="72">
        <v>70.900000000000006</v>
      </c>
      <c r="O124" s="72">
        <v>48119</v>
      </c>
      <c r="P124" s="72">
        <v>5929</v>
      </c>
      <c r="Q124" s="72">
        <v>55.8</v>
      </c>
      <c r="R124" s="72">
        <v>691.6</v>
      </c>
      <c r="S124" s="72">
        <v>3.6</v>
      </c>
    </row>
    <row r="125" spans="1:19" s="75" customFormat="1" x14ac:dyDescent="0.2">
      <c r="A125" s="73" t="s">
        <v>29</v>
      </c>
      <c r="B125" s="74" t="s">
        <v>30</v>
      </c>
      <c r="C125" s="72">
        <v>193</v>
      </c>
      <c r="D125" s="72">
        <v>174</v>
      </c>
      <c r="E125" s="72">
        <v>11164</v>
      </c>
      <c r="F125" s="72">
        <v>9775</v>
      </c>
      <c r="G125" s="72">
        <v>34356</v>
      </c>
      <c r="H125" s="72">
        <v>283.7</v>
      </c>
      <c r="I125" s="72">
        <v>31834</v>
      </c>
      <c r="J125" s="72">
        <v>2522</v>
      </c>
      <c r="K125" s="72">
        <v>282.10000000000002</v>
      </c>
      <c r="L125" s="72">
        <v>304.2</v>
      </c>
      <c r="M125" s="72">
        <v>95822</v>
      </c>
      <c r="N125" s="72">
        <v>104.9</v>
      </c>
      <c r="O125" s="72">
        <v>89277</v>
      </c>
      <c r="P125" s="72">
        <v>6545</v>
      </c>
      <c r="Q125" s="72">
        <v>102.7</v>
      </c>
      <c r="R125" s="72">
        <v>140.5</v>
      </c>
      <c r="S125" s="72">
        <v>2.8</v>
      </c>
    </row>
    <row r="126" spans="1:19" s="46" customFormat="1" x14ac:dyDescent="0.2">
      <c r="A126" s="49"/>
      <c r="B126" s="50" t="s">
        <v>75</v>
      </c>
      <c r="C126" s="51"/>
      <c r="D126" s="51"/>
      <c r="E126" s="51"/>
      <c r="F126" s="51"/>
      <c r="G126" s="51">
        <f>SUM(G119:G125)</f>
        <v>622290</v>
      </c>
      <c r="H126" s="53">
        <f>G126/'2020'!G126*100-100</f>
        <v>278.15386485172581</v>
      </c>
      <c r="I126" s="51">
        <f>SUM(I119:I125)</f>
        <v>548456</v>
      </c>
      <c r="J126" s="51">
        <f>SUM(J119:J125)</f>
        <v>73834</v>
      </c>
      <c r="K126" s="53">
        <f>I126/'2020'!I126*100-100</f>
        <v>263.3891656949009</v>
      </c>
      <c r="L126" s="53">
        <f>J126/'2020'!J126*100-100</f>
        <v>441.62265258215962</v>
      </c>
      <c r="M126" s="51">
        <f>SUM(M119:M125)</f>
        <v>1777584</v>
      </c>
      <c r="N126" s="53">
        <f>M126/'2020'!M126*100-100</f>
        <v>131.06091920854163</v>
      </c>
      <c r="O126" s="51">
        <f>SUM(O119:O125)</f>
        <v>1586522</v>
      </c>
      <c r="P126" s="51">
        <f>SUM(P119:P125)</f>
        <v>191062</v>
      </c>
      <c r="Q126" s="53">
        <f>O126/'2020'!O126*100-100</f>
        <v>121.50456266544549</v>
      </c>
      <c r="R126" s="53">
        <f>P126/'2020'!P126*100-100</f>
        <v>260.04598047714171</v>
      </c>
      <c r="S126" s="51"/>
    </row>
    <row r="127" spans="1:19" s="63" customFormat="1" x14ac:dyDescent="0.2">
      <c r="A127" s="54"/>
      <c r="B127" s="55" t="s">
        <v>84</v>
      </c>
      <c r="C127" s="56"/>
      <c r="D127" s="56"/>
      <c r="E127" s="56"/>
      <c r="F127" s="56"/>
      <c r="G127" s="56">
        <f>G126+G115+G104+G93+G82+G71+G60+G49+G38+G27+G16</f>
        <v>5143796</v>
      </c>
      <c r="H127" s="59">
        <f>G127/'2020'!G127*100-100</f>
        <v>-5.5969778089041142</v>
      </c>
      <c r="I127" s="56">
        <f>I126+I115+I104+I93+I82+I71+I60+I49+I38+I27+I16</f>
        <v>4584578</v>
      </c>
      <c r="J127" s="56">
        <f>J126+J115+J104+J93+J82+J71+J60+J49+J38+J27+J16</f>
        <v>559218</v>
      </c>
      <c r="K127" s="59">
        <f>I127/'2020'!I127*100-100</f>
        <v>-2.5179683257360495</v>
      </c>
      <c r="L127" s="59">
        <f>J127/'2020'!J127*100-100</f>
        <v>-25.014079521135372</v>
      </c>
      <c r="M127" s="56">
        <f>M126+M115+M104+M93+M82+M71+M60+M49+M38+M27+M16</f>
        <v>16488023</v>
      </c>
      <c r="N127" s="59">
        <f>M127/'2020'!M127*100-100</f>
        <v>-1.3675364811888784</v>
      </c>
      <c r="O127" s="56">
        <f>O126+O115+O104+O93+O82+O71+O60+O49+O38+O27+O16</f>
        <v>14918302</v>
      </c>
      <c r="P127" s="56">
        <f>P126+P115+P104+P93+P82+P71+P60+P49+P38+P27+P16</f>
        <v>1569721</v>
      </c>
      <c r="Q127" s="59">
        <f>O127/'2020'!O127*100-100</f>
        <v>1.7018593788581455</v>
      </c>
      <c r="R127" s="59">
        <f>P127/'2020'!P127*100-100</f>
        <v>-23.352231749828007</v>
      </c>
      <c r="S127" s="56"/>
    </row>
    <row r="128" spans="1:19" s="35" customFormat="1" x14ac:dyDescent="0.2">
      <c r="A128" s="31"/>
      <c r="B128" s="43"/>
      <c r="C128" s="33"/>
      <c r="D128" s="33"/>
      <c r="E128" s="33"/>
      <c r="F128" s="33"/>
      <c r="G128" s="33"/>
      <c r="H128" s="34"/>
      <c r="I128" s="33"/>
      <c r="J128" s="33"/>
      <c r="K128" s="34"/>
      <c r="L128" s="34"/>
      <c r="M128" s="33"/>
      <c r="N128" s="34"/>
      <c r="O128" s="33"/>
      <c r="P128" s="33"/>
      <c r="Q128" s="34"/>
      <c r="R128" s="34"/>
      <c r="S128" s="33"/>
    </row>
    <row r="129" spans="1:19" x14ac:dyDescent="0.2">
      <c r="A129" s="80" t="s">
        <v>41</v>
      </c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</row>
    <row r="130" spans="1:19" s="75" customFormat="1" x14ac:dyDescent="0.2">
      <c r="A130" s="73" t="s">
        <v>17</v>
      </c>
      <c r="B130" s="74" t="s">
        <v>18</v>
      </c>
      <c r="C130" s="72">
        <v>427</v>
      </c>
      <c r="D130" s="72">
        <v>370</v>
      </c>
      <c r="E130" s="72">
        <v>20679</v>
      </c>
      <c r="F130" s="72">
        <v>18722</v>
      </c>
      <c r="G130" s="72">
        <v>54241</v>
      </c>
      <c r="H130" s="72">
        <v>427.8</v>
      </c>
      <c r="I130" s="72">
        <v>38444</v>
      </c>
      <c r="J130" s="72">
        <v>15797</v>
      </c>
      <c r="K130" s="72">
        <v>328.5</v>
      </c>
      <c r="L130" s="72">
        <v>1111.4000000000001</v>
      </c>
      <c r="M130" s="72">
        <v>140427</v>
      </c>
      <c r="N130" s="72">
        <v>340.8</v>
      </c>
      <c r="O130" s="72">
        <v>106281</v>
      </c>
      <c r="P130" s="72">
        <v>34146</v>
      </c>
      <c r="Q130" s="72">
        <v>275.8</v>
      </c>
      <c r="R130" s="72">
        <v>855.7</v>
      </c>
      <c r="S130" s="72">
        <v>2.6</v>
      </c>
    </row>
    <row r="131" spans="1:19" s="75" customFormat="1" x14ac:dyDescent="0.2">
      <c r="A131" s="73" t="s">
        <v>19</v>
      </c>
      <c r="B131" s="74" t="s">
        <v>20</v>
      </c>
      <c r="C131" s="72">
        <v>537</v>
      </c>
      <c r="D131" s="72">
        <v>497</v>
      </c>
      <c r="E131" s="72">
        <v>29595</v>
      </c>
      <c r="F131" s="72">
        <v>27497</v>
      </c>
      <c r="G131" s="72">
        <v>77074</v>
      </c>
      <c r="H131" s="72">
        <v>201.6</v>
      </c>
      <c r="I131" s="72">
        <v>65736</v>
      </c>
      <c r="J131" s="72">
        <v>11338</v>
      </c>
      <c r="K131" s="72">
        <v>188.1</v>
      </c>
      <c r="L131" s="72">
        <v>313.8</v>
      </c>
      <c r="M131" s="72">
        <v>187171</v>
      </c>
      <c r="N131" s="72">
        <v>103.8</v>
      </c>
      <c r="O131" s="72">
        <v>161466</v>
      </c>
      <c r="P131" s="72">
        <v>25705</v>
      </c>
      <c r="Q131" s="72">
        <v>96.5</v>
      </c>
      <c r="R131" s="72">
        <v>166.1</v>
      </c>
      <c r="S131" s="72">
        <v>2.4</v>
      </c>
    </row>
    <row r="132" spans="1:19" s="75" customFormat="1" x14ac:dyDescent="0.2">
      <c r="A132" s="73" t="s">
        <v>21</v>
      </c>
      <c r="B132" s="74" t="s">
        <v>22</v>
      </c>
      <c r="C132" s="72">
        <v>566</v>
      </c>
      <c r="D132" s="72">
        <v>534</v>
      </c>
      <c r="E132" s="72">
        <v>27227</v>
      </c>
      <c r="F132" s="72">
        <v>26240</v>
      </c>
      <c r="G132" s="72">
        <v>71663</v>
      </c>
      <c r="H132" s="72">
        <v>261.39999999999998</v>
      </c>
      <c r="I132" s="72">
        <v>63299</v>
      </c>
      <c r="J132" s="72">
        <v>8364</v>
      </c>
      <c r="K132" s="72">
        <v>250.2</v>
      </c>
      <c r="L132" s="72">
        <v>376.6</v>
      </c>
      <c r="M132" s="72">
        <v>188147</v>
      </c>
      <c r="N132" s="72">
        <v>134.9</v>
      </c>
      <c r="O132" s="72">
        <v>168252</v>
      </c>
      <c r="P132" s="72">
        <v>19895</v>
      </c>
      <c r="Q132" s="72">
        <v>144.80000000000001</v>
      </c>
      <c r="R132" s="72">
        <v>75</v>
      </c>
      <c r="S132" s="72">
        <v>2.6</v>
      </c>
    </row>
    <row r="133" spans="1:19" s="75" customFormat="1" x14ac:dyDescent="0.2">
      <c r="A133" s="73" t="s">
        <v>23</v>
      </c>
      <c r="B133" s="74" t="s">
        <v>24</v>
      </c>
      <c r="C133" s="72">
        <v>691</v>
      </c>
      <c r="D133" s="72">
        <v>645</v>
      </c>
      <c r="E133" s="72">
        <v>38516</v>
      </c>
      <c r="F133" s="72">
        <v>36543</v>
      </c>
      <c r="G133" s="72">
        <v>72556</v>
      </c>
      <c r="H133" s="72">
        <v>184.5</v>
      </c>
      <c r="I133" s="72">
        <v>67378</v>
      </c>
      <c r="J133" s="72">
        <v>5178</v>
      </c>
      <c r="K133" s="72">
        <v>180.9</v>
      </c>
      <c r="L133" s="72">
        <v>242</v>
      </c>
      <c r="M133" s="72">
        <v>347940</v>
      </c>
      <c r="N133" s="72">
        <v>66.5</v>
      </c>
      <c r="O133" s="72">
        <v>330541</v>
      </c>
      <c r="P133" s="72">
        <v>17399</v>
      </c>
      <c r="Q133" s="72">
        <v>63.7</v>
      </c>
      <c r="R133" s="72">
        <v>148.5</v>
      </c>
      <c r="S133" s="72">
        <v>4.8</v>
      </c>
    </row>
    <row r="134" spans="1:19" s="75" customFormat="1" x14ac:dyDescent="0.2">
      <c r="A134" s="73" t="s">
        <v>25</v>
      </c>
      <c r="B134" s="74" t="s">
        <v>26</v>
      </c>
      <c r="C134" s="72">
        <v>812</v>
      </c>
      <c r="D134" s="72">
        <v>778</v>
      </c>
      <c r="E134" s="72">
        <v>42827</v>
      </c>
      <c r="F134" s="72">
        <v>40340</v>
      </c>
      <c r="G134" s="72">
        <v>105896</v>
      </c>
      <c r="H134" s="72">
        <v>628.70000000000005</v>
      </c>
      <c r="I134" s="72">
        <v>89878</v>
      </c>
      <c r="J134" s="72">
        <v>16018</v>
      </c>
      <c r="K134" s="72">
        <v>570.9</v>
      </c>
      <c r="L134" s="72">
        <v>1310</v>
      </c>
      <c r="M134" s="72">
        <v>370696</v>
      </c>
      <c r="N134" s="72">
        <v>259.60000000000002</v>
      </c>
      <c r="O134" s="72">
        <v>316300</v>
      </c>
      <c r="P134" s="72">
        <v>54396</v>
      </c>
      <c r="Q134" s="72">
        <v>223.5</v>
      </c>
      <c r="R134" s="72">
        <v>925.6</v>
      </c>
      <c r="S134" s="72">
        <v>3.5</v>
      </c>
    </row>
    <row r="135" spans="1:19" s="75" customFormat="1" x14ac:dyDescent="0.2">
      <c r="A135" s="73" t="s">
        <v>27</v>
      </c>
      <c r="B135" s="74" t="s">
        <v>28</v>
      </c>
      <c r="C135" s="72">
        <v>102</v>
      </c>
      <c r="D135" s="72">
        <v>98</v>
      </c>
      <c r="E135" s="72">
        <v>4934</v>
      </c>
      <c r="F135" s="72">
        <v>4748</v>
      </c>
      <c r="G135" s="72">
        <v>8584</v>
      </c>
      <c r="H135" s="72">
        <v>183.4</v>
      </c>
      <c r="I135" s="72">
        <v>7519</v>
      </c>
      <c r="J135" s="72">
        <v>1065</v>
      </c>
      <c r="K135" s="72">
        <v>165.5</v>
      </c>
      <c r="L135" s="72">
        <v>440.6</v>
      </c>
      <c r="M135" s="72">
        <v>39440</v>
      </c>
      <c r="N135" s="72">
        <v>45.9</v>
      </c>
      <c r="O135" s="72">
        <v>36477</v>
      </c>
      <c r="P135" s="72">
        <v>2963</v>
      </c>
      <c r="Q135" s="72">
        <v>45.5</v>
      </c>
      <c r="R135" s="72">
        <v>51.6</v>
      </c>
      <c r="S135" s="72">
        <v>4.5999999999999996</v>
      </c>
    </row>
    <row r="136" spans="1:19" s="75" customFormat="1" x14ac:dyDescent="0.2">
      <c r="A136" s="73" t="s">
        <v>29</v>
      </c>
      <c r="B136" s="74" t="s">
        <v>30</v>
      </c>
      <c r="C136" s="72">
        <v>192</v>
      </c>
      <c r="D136" s="72">
        <v>172</v>
      </c>
      <c r="E136" s="72">
        <v>11157</v>
      </c>
      <c r="F136" s="72">
        <v>9794</v>
      </c>
      <c r="G136" s="72">
        <v>17446</v>
      </c>
      <c r="H136" s="72">
        <v>188.7</v>
      </c>
      <c r="I136" s="72">
        <v>16099</v>
      </c>
      <c r="J136" s="72">
        <v>1347</v>
      </c>
      <c r="K136" s="72">
        <v>190.6</v>
      </c>
      <c r="L136" s="72">
        <v>167.3</v>
      </c>
      <c r="M136" s="72">
        <v>65575</v>
      </c>
      <c r="N136" s="72">
        <v>71.7</v>
      </c>
      <c r="O136" s="72">
        <v>61693</v>
      </c>
      <c r="P136" s="72">
        <v>3882</v>
      </c>
      <c r="Q136" s="72">
        <v>71.2</v>
      </c>
      <c r="R136" s="72">
        <v>81</v>
      </c>
      <c r="S136" s="72">
        <v>3.8</v>
      </c>
    </row>
    <row r="137" spans="1:19" s="46" customFormat="1" x14ac:dyDescent="0.2">
      <c r="A137" s="49"/>
      <c r="B137" s="50" t="s">
        <v>75</v>
      </c>
      <c r="C137" s="51"/>
      <c r="D137" s="51"/>
      <c r="E137" s="51"/>
      <c r="F137" s="51"/>
      <c r="G137" s="51">
        <f>SUM(G130:G136)</f>
        <v>407460</v>
      </c>
      <c r="H137" s="53">
        <f>G137/'2020'!G137*100-100</f>
        <v>288.89790308571867</v>
      </c>
      <c r="I137" s="51">
        <f>SUM(I130:I136)</f>
        <v>348353</v>
      </c>
      <c r="J137" s="51">
        <f>SUM(J130:J136)</f>
        <v>59107</v>
      </c>
      <c r="K137" s="53">
        <f>I137/'2020'!I137*100-100</f>
        <v>264.29833826589839</v>
      </c>
      <c r="L137" s="53">
        <f>J137/'2020'!J137*100-100</f>
        <v>545.97814207650276</v>
      </c>
      <c r="M137" s="51">
        <f>SUM(M130:M136)</f>
        <v>1339396</v>
      </c>
      <c r="N137" s="53">
        <f>M137/'2020'!M137*100-100</f>
        <v>130.51224331040939</v>
      </c>
      <c r="O137" s="51">
        <f>SUM(O130:O136)</f>
        <v>1181010</v>
      </c>
      <c r="P137" s="51">
        <f>SUM(P130:P136)</f>
        <v>158386</v>
      </c>
      <c r="Q137" s="53">
        <f>O137/'2020'!O137*100-100</f>
        <v>118.68692666920967</v>
      </c>
      <c r="R137" s="53">
        <f>P137/'2020'!P137*100-100</f>
        <v>286.25079256694141</v>
      </c>
      <c r="S137" s="51"/>
    </row>
    <row r="138" spans="1:19" s="63" customFormat="1" x14ac:dyDescent="0.2">
      <c r="A138" s="54"/>
      <c r="B138" s="55" t="s">
        <v>85</v>
      </c>
      <c r="C138" s="56"/>
      <c r="D138" s="56"/>
      <c r="E138" s="56"/>
      <c r="F138" s="56"/>
      <c r="G138" s="56">
        <f>G137+G126+G115+G104+G93+G82+G71+G60+G49+G38+G27+G16</f>
        <v>5551256</v>
      </c>
      <c r="H138" s="59">
        <f>G138/'2020'!G138*100-100</f>
        <v>-4.1036925129674273E-2</v>
      </c>
      <c r="I138" s="56">
        <f>I137+I126+I115+I104+I93+I82+I71+I60+I49+I38+I27+I16</f>
        <v>4932931</v>
      </c>
      <c r="J138" s="56">
        <f>J137+J126+J115+J104+J93+J82+J71+J60+J49+J38+J27+J16</f>
        <v>618325</v>
      </c>
      <c r="K138" s="59">
        <f>I138/'2020'!I138*100-100</f>
        <v>2.7989291090086112</v>
      </c>
      <c r="L138" s="59">
        <f>J138/'2020'!J138*100-100</f>
        <v>-18.093319239012658</v>
      </c>
      <c r="M138" s="56">
        <f>M137+M126+M115+M104+M93+M82+M71+M60+M49+M38+M27+M16</f>
        <v>17827419</v>
      </c>
      <c r="N138" s="59">
        <f>M138/'2020'!M138*100-100</f>
        <v>3.0624798780830815</v>
      </c>
      <c r="O138" s="56">
        <f>O137+O126+O115+O104+O93+O82+O71+O60+O49+O38+O27+O16</f>
        <v>16099312</v>
      </c>
      <c r="P138" s="56">
        <f>P137+P126+P115+P104+P93+P82+P71+P60+P49+P38+P27+P16</f>
        <v>1728107</v>
      </c>
      <c r="Q138" s="59">
        <f>O138/'2020'!O138*100-100</f>
        <v>5.8558820381060741</v>
      </c>
      <c r="R138" s="59">
        <f>P138/'2020'!P138*100-100</f>
        <v>-17.274804413460586</v>
      </c>
      <c r="S138" s="56"/>
    </row>
    <row r="139" spans="1:19" x14ac:dyDescent="0.2">
      <c r="A139" s="3" t="s">
        <v>42</v>
      </c>
    </row>
    <row r="140" spans="1:19" x14ac:dyDescent="0.2">
      <c r="A140" s="3" t="s">
        <v>43</v>
      </c>
    </row>
    <row r="141" spans="1:19" x14ac:dyDescent="0.2">
      <c r="A141" s="3" t="s">
        <v>44</v>
      </c>
    </row>
    <row r="142" spans="1:19" x14ac:dyDescent="0.2">
      <c r="A142" s="3" t="s">
        <v>45</v>
      </c>
    </row>
    <row r="143" spans="1:19" x14ac:dyDescent="0.2">
      <c r="A143" s="3" t="s">
        <v>46</v>
      </c>
    </row>
    <row r="144" spans="1:19" x14ac:dyDescent="0.2">
      <c r="A144" s="3" t="s">
        <v>47</v>
      </c>
    </row>
    <row r="145" spans="1:1" x14ac:dyDescent="0.2">
      <c r="A145" s="3" t="s">
        <v>48</v>
      </c>
    </row>
    <row r="147" spans="1:1" x14ac:dyDescent="0.2">
      <c r="A147" s="3" t="s">
        <v>49</v>
      </c>
    </row>
    <row r="148" spans="1:1" x14ac:dyDescent="0.2">
      <c r="A148" s="3" t="s">
        <v>50</v>
      </c>
    </row>
    <row r="150" spans="1:1" x14ac:dyDescent="0.2">
      <c r="A150" s="3" t="s">
        <v>51</v>
      </c>
    </row>
    <row r="151" spans="1:1" x14ac:dyDescent="0.2">
      <c r="A151" s="3" t="s">
        <v>52</v>
      </c>
    </row>
    <row r="152" spans="1:1" x14ac:dyDescent="0.2">
      <c r="A152" s="3" t="s">
        <v>53</v>
      </c>
    </row>
    <row r="153" spans="1:1" x14ac:dyDescent="0.2">
      <c r="A153" s="3" t="s">
        <v>54</v>
      </c>
    </row>
    <row r="154" spans="1:1" x14ac:dyDescent="0.2">
      <c r="A154" s="3" t="s">
        <v>55</v>
      </c>
    </row>
    <row r="155" spans="1:1" x14ac:dyDescent="0.2">
      <c r="A155" s="3" t="s">
        <v>56</v>
      </c>
    </row>
    <row r="156" spans="1:1" x14ac:dyDescent="0.2">
      <c r="A156" s="3" t="s">
        <v>57</v>
      </c>
    </row>
    <row r="157" spans="1:1" x14ac:dyDescent="0.2">
      <c r="A157" s="3" t="s">
        <v>58</v>
      </c>
    </row>
    <row r="158" spans="1:1" x14ac:dyDescent="0.2">
      <c r="A158" s="3" t="s">
        <v>59</v>
      </c>
    </row>
    <row r="159" spans="1:1" x14ac:dyDescent="0.2">
      <c r="A159" s="3" t="s">
        <v>60</v>
      </c>
    </row>
    <row r="160" spans="1:1" x14ac:dyDescent="0.2">
      <c r="A160" s="3" t="s">
        <v>61</v>
      </c>
    </row>
    <row r="161" spans="1:1" x14ac:dyDescent="0.2">
      <c r="A161" s="3" t="s">
        <v>62</v>
      </c>
    </row>
    <row r="162" spans="1:1" x14ac:dyDescent="0.2">
      <c r="A162" s="3" t="s">
        <v>63</v>
      </c>
    </row>
    <row r="163" spans="1:1" x14ac:dyDescent="0.2">
      <c r="A163" s="3" t="s">
        <v>64</v>
      </c>
    </row>
    <row r="164" spans="1:1" x14ac:dyDescent="0.2">
      <c r="A164" s="3" t="s">
        <v>65</v>
      </c>
    </row>
    <row r="165" spans="1:1" x14ac:dyDescent="0.2">
      <c r="A165" s="3" t="s">
        <v>66</v>
      </c>
    </row>
    <row r="166" spans="1:1" x14ac:dyDescent="0.2">
      <c r="A166" s="3" t="s">
        <v>67</v>
      </c>
    </row>
    <row r="167" spans="1:1" x14ac:dyDescent="0.2">
      <c r="A167" s="3" t="s">
        <v>68</v>
      </c>
    </row>
    <row r="168" spans="1:1" x14ac:dyDescent="0.2">
      <c r="A168" s="3" t="s">
        <v>69</v>
      </c>
    </row>
    <row r="169" spans="1:1" x14ac:dyDescent="0.2">
      <c r="A169" s="3" t="s">
        <v>70</v>
      </c>
    </row>
    <row r="170" spans="1:1" x14ac:dyDescent="0.2">
      <c r="A170" s="4" t="s">
        <v>71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1:S1"/>
    <mergeCell ref="A2:S2"/>
    <mergeCell ref="A3:B6"/>
    <mergeCell ref="C3:C5"/>
    <mergeCell ref="D3:D5"/>
    <mergeCell ref="E3:E5"/>
    <mergeCell ref="F3:F5"/>
    <mergeCell ref="I3:L3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C112" activePane="bottomRight" state="frozen"/>
      <selection pane="topRight"/>
      <selection pane="bottomLeft"/>
      <selection pane="bottomRight" activeCell="N49" sqref="N49"/>
    </sheetView>
  </sheetViews>
  <sheetFormatPr baseColWidth="10" defaultColWidth="12.7109375" defaultRowHeight="12.75" x14ac:dyDescent="0.2"/>
  <cols>
    <col min="1" max="1" width="9.140625" style="1" customWidth="1"/>
    <col min="2" max="2" width="24.7109375" style="1" customWidth="1"/>
    <col min="3" max="3" width="9.140625" style="1" customWidth="1" collapsed="1"/>
    <col min="4" max="4" width="22.42578125" style="1" customWidth="1"/>
    <col min="5" max="5" width="14.7109375" style="1" customWidth="1" collapsed="1"/>
    <col min="6" max="7" width="9.140625" style="1" customWidth="1" collapsed="1"/>
    <col min="8" max="8" width="9.140625" style="60" customWidth="1" collapsed="1"/>
    <col min="9" max="10" width="9.140625" style="1" customWidth="1" collapsed="1"/>
    <col min="11" max="12" width="9.140625" style="60" customWidth="1" collapsed="1"/>
    <col min="13" max="13" width="15.5703125" style="1" customWidth="1" collapsed="1"/>
    <col min="14" max="14" width="15.5703125" style="60" customWidth="1" collapsed="1"/>
    <col min="15" max="15" width="10.140625" style="1" bestFit="1" customWidth="1" collapsed="1"/>
    <col min="16" max="16" width="9.140625" style="1" customWidth="1" collapsed="1"/>
    <col min="17" max="18" width="9.140625" style="60" customWidth="1" collapsed="1"/>
    <col min="19" max="19" width="17" style="1" customWidth="1" collapsed="1"/>
    <col min="20" max="16384" width="12.7109375" style="1" collapsed="1"/>
  </cols>
  <sheetData>
    <row r="1" spans="1:19" ht="38.25" customHeight="1" x14ac:dyDescent="0.2">
      <c r="A1" s="89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19" x14ac:dyDescent="0.2">
      <c r="A2" s="89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19" ht="25.5" customHeight="1" x14ac:dyDescent="0.2">
      <c r="A3" s="90" t="s">
        <v>2</v>
      </c>
      <c r="B3" s="83"/>
      <c r="C3" s="82" t="s">
        <v>3</v>
      </c>
      <c r="D3" s="82" t="s">
        <v>4</v>
      </c>
      <c r="E3" s="82" t="s">
        <v>5</v>
      </c>
      <c r="F3" s="82" t="s">
        <v>6</v>
      </c>
      <c r="G3" s="82" t="s">
        <v>7</v>
      </c>
      <c r="H3" s="83"/>
      <c r="I3" s="82" t="s">
        <v>7</v>
      </c>
      <c r="J3" s="83"/>
      <c r="K3" s="83"/>
      <c r="L3" s="83"/>
      <c r="M3" s="82" t="s">
        <v>8</v>
      </c>
      <c r="N3" s="83"/>
      <c r="O3" s="82" t="s">
        <v>8</v>
      </c>
      <c r="P3" s="83"/>
      <c r="Q3" s="83"/>
      <c r="R3" s="83"/>
      <c r="S3" s="84" t="s">
        <v>9</v>
      </c>
    </row>
    <row r="4" spans="1:19" x14ac:dyDescent="0.2">
      <c r="A4" s="91"/>
      <c r="B4" s="87"/>
      <c r="C4" s="87"/>
      <c r="D4" s="87"/>
      <c r="E4" s="87"/>
      <c r="F4" s="87"/>
      <c r="G4" s="87"/>
      <c r="H4" s="87"/>
      <c r="I4" s="86" t="s">
        <v>10</v>
      </c>
      <c r="J4" s="87"/>
      <c r="K4" s="87"/>
      <c r="L4" s="87"/>
      <c r="M4" s="87"/>
      <c r="N4" s="87"/>
      <c r="O4" s="86" t="s">
        <v>10</v>
      </c>
      <c r="P4" s="87"/>
      <c r="Q4" s="87"/>
      <c r="R4" s="87"/>
      <c r="S4" s="85"/>
    </row>
    <row r="5" spans="1:19" ht="25.5" customHeight="1" x14ac:dyDescent="0.2">
      <c r="A5" s="91"/>
      <c r="B5" s="87"/>
      <c r="C5" s="87"/>
      <c r="D5" s="87"/>
      <c r="E5" s="87"/>
      <c r="F5" s="87"/>
      <c r="G5" s="87"/>
      <c r="H5" s="87"/>
      <c r="I5" s="6" t="s">
        <v>11</v>
      </c>
      <c r="J5" s="7" t="s">
        <v>12</v>
      </c>
      <c r="K5" s="57" t="s">
        <v>11</v>
      </c>
      <c r="L5" s="57" t="s">
        <v>12</v>
      </c>
      <c r="M5" s="87"/>
      <c r="N5" s="87"/>
      <c r="O5" s="8" t="s">
        <v>11</v>
      </c>
      <c r="P5" s="9" t="s">
        <v>12</v>
      </c>
      <c r="Q5" s="57" t="s">
        <v>11</v>
      </c>
      <c r="R5" s="57" t="s">
        <v>12</v>
      </c>
      <c r="S5" s="85"/>
    </row>
    <row r="6" spans="1:19" ht="38.25" customHeight="1" x14ac:dyDescent="0.2">
      <c r="A6" s="92"/>
      <c r="B6" s="93"/>
      <c r="C6" s="10" t="s">
        <v>13</v>
      </c>
      <c r="D6" s="11" t="s">
        <v>13</v>
      </c>
      <c r="E6" s="12" t="s">
        <v>13</v>
      </c>
      <c r="F6" s="13" t="s">
        <v>13</v>
      </c>
      <c r="G6" s="14" t="s">
        <v>13</v>
      </c>
      <c r="H6" s="58" t="s">
        <v>14</v>
      </c>
      <c r="I6" s="15" t="s">
        <v>13</v>
      </c>
      <c r="J6" s="16" t="s">
        <v>13</v>
      </c>
      <c r="K6" s="58" t="s">
        <v>14</v>
      </c>
      <c r="L6" s="58" t="s">
        <v>14</v>
      </c>
      <c r="M6" s="17" t="s">
        <v>13</v>
      </c>
      <c r="N6" s="58" t="s">
        <v>14</v>
      </c>
      <c r="O6" s="18" t="s">
        <v>13</v>
      </c>
      <c r="P6" s="19" t="s">
        <v>13</v>
      </c>
      <c r="Q6" s="58" t="s">
        <v>14</v>
      </c>
      <c r="R6" s="58" t="s">
        <v>14</v>
      </c>
      <c r="S6" s="20" t="s">
        <v>13</v>
      </c>
    </row>
    <row r="7" spans="1:19" x14ac:dyDescent="0.2">
      <c r="A7" s="80" t="s">
        <v>15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</row>
    <row r="8" spans="1:19" x14ac:dyDescent="0.2">
      <c r="A8" s="80" t="s">
        <v>16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</row>
    <row r="9" spans="1:19" s="42" customFormat="1" x14ac:dyDescent="0.2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42" customFormat="1" x14ac:dyDescent="0.2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42" customFormat="1" x14ac:dyDescent="0.2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42" customFormat="1" x14ac:dyDescent="0.2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42" customFormat="1" x14ac:dyDescent="0.2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42" customFormat="1" x14ac:dyDescent="0.2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42" customFormat="1" x14ac:dyDescent="0.2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46" customFormat="1" x14ac:dyDescent="0.2">
      <c r="A16" s="49"/>
      <c r="B16" s="50" t="s">
        <v>75</v>
      </c>
      <c r="C16" s="51"/>
      <c r="D16" s="51"/>
      <c r="E16" s="51"/>
      <c r="F16" s="51"/>
      <c r="G16" s="51">
        <f>SUM(G9:G15)</f>
        <v>669144</v>
      </c>
      <c r="H16" s="53">
        <f>G16/'2019'!G16*100-100</f>
        <v>1.4558587625958666</v>
      </c>
      <c r="I16" s="51">
        <f>SUM(I9:I15)</f>
        <v>552982</v>
      </c>
      <c r="J16" s="51">
        <f>SUM(J9:J15)</f>
        <v>116162</v>
      </c>
      <c r="K16" s="53">
        <f>I16/'2019'!I16*100-100</f>
        <v>2.3131290704558864</v>
      </c>
      <c r="L16" s="53">
        <f>J16/'2019'!J16*100-100</f>
        <v>-2.4357057667433821</v>
      </c>
      <c r="M16" s="51">
        <f>SUM(M9:M15)</f>
        <v>1793765</v>
      </c>
      <c r="N16" s="53">
        <f>M16/'2019'!M16*100-100</f>
        <v>0.39935521064798252</v>
      </c>
      <c r="O16" s="51">
        <f>SUM(O9:O15)</f>
        <v>1523806</v>
      </c>
      <c r="P16" s="51">
        <f>SUM(P9:P15)</f>
        <v>269959</v>
      </c>
      <c r="Q16" s="53">
        <f>O16/'2019'!O16*100-100</f>
        <v>1.7665149547034531</v>
      </c>
      <c r="R16" s="53">
        <f>P16/'2019'!P16*100-100</f>
        <v>-6.6773831129548</v>
      </c>
      <c r="S16" s="51"/>
    </row>
    <row r="17" spans="1:19" s="40" customFormat="1" x14ac:dyDescent="0.2">
      <c r="A17" s="36"/>
      <c r="B17" s="37"/>
      <c r="C17" s="38"/>
      <c r="D17" s="38"/>
      <c r="E17" s="38"/>
      <c r="F17" s="38"/>
      <c r="G17" s="38"/>
      <c r="H17" s="39"/>
      <c r="I17" s="38"/>
      <c r="J17" s="38"/>
      <c r="K17" s="39"/>
      <c r="L17" s="39"/>
      <c r="M17" s="38"/>
      <c r="N17" s="39"/>
      <c r="O17" s="38"/>
      <c r="P17" s="38"/>
      <c r="Q17" s="39"/>
      <c r="R17" s="39"/>
      <c r="S17" s="38"/>
    </row>
    <row r="18" spans="1:19" s="40" customFormat="1" x14ac:dyDescent="0.2">
      <c r="A18" s="36"/>
      <c r="B18" s="37"/>
      <c r="C18" s="38"/>
      <c r="D18" s="38"/>
      <c r="E18" s="38"/>
      <c r="F18" s="38"/>
      <c r="G18" s="38"/>
      <c r="H18" s="39"/>
      <c r="I18" s="38"/>
      <c r="J18" s="38"/>
      <c r="K18" s="39"/>
      <c r="L18" s="39"/>
      <c r="M18" s="38"/>
      <c r="N18" s="39"/>
      <c r="O18" s="38"/>
      <c r="P18" s="38"/>
      <c r="Q18" s="39"/>
      <c r="R18" s="39"/>
      <c r="S18" s="38"/>
    </row>
    <row r="19" spans="1:19" x14ac:dyDescent="0.2">
      <c r="A19" s="80" t="s">
        <v>31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</row>
    <row r="20" spans="1:19" s="42" customFormat="1" x14ac:dyDescent="0.2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42" customFormat="1" x14ac:dyDescent="0.2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42" customFormat="1" x14ac:dyDescent="0.2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42" customFormat="1" x14ac:dyDescent="0.2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42" customFormat="1" x14ac:dyDescent="0.2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42" customFormat="1" x14ac:dyDescent="0.2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42" customFormat="1" x14ac:dyDescent="0.2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46" customFormat="1" x14ac:dyDescent="0.2">
      <c r="A27" s="49"/>
      <c r="B27" s="50" t="s">
        <v>75</v>
      </c>
      <c r="C27" s="51"/>
      <c r="D27" s="51"/>
      <c r="E27" s="51"/>
      <c r="F27" s="51"/>
      <c r="G27" s="51">
        <f>SUM(G20:G26)</f>
        <v>705994</v>
      </c>
      <c r="H27" s="53">
        <f>G27/'2019'!G27*100-100</f>
        <v>1.1948547855826064</v>
      </c>
      <c r="I27" s="51">
        <f>SUM(I20:I26)</f>
        <v>567426</v>
      </c>
      <c r="J27" s="51">
        <f>SUM(J20:J26)</f>
        <v>138568</v>
      </c>
      <c r="K27" s="53">
        <f>I27/'2019'!I27*100-100</f>
        <v>1.3740430739546383</v>
      </c>
      <c r="L27" s="53">
        <f>J27/'2019'!J27*100-100</f>
        <v>0.46765224074303546</v>
      </c>
      <c r="M27" s="51">
        <f>SUM(M20:M26)</f>
        <v>1956865</v>
      </c>
      <c r="N27" s="53">
        <f>M27/'2019'!M27*100-100</f>
        <v>4.875239696918058</v>
      </c>
      <c r="O27" s="51">
        <f>SUM(O20:O26)</f>
        <v>1584010</v>
      </c>
      <c r="P27" s="51">
        <f>SUM(P20:P26)</f>
        <v>372855</v>
      </c>
      <c r="Q27" s="53">
        <f>O27/'2019'!O27*100-100</f>
        <v>5.4889187387494189</v>
      </c>
      <c r="R27" s="53">
        <f>P27/'2019'!P27*100-100</f>
        <v>2.3458108364053487</v>
      </c>
      <c r="S27" s="51"/>
    </row>
    <row r="28" spans="1:19" s="41" customFormat="1" x14ac:dyDescent="0.2">
      <c r="A28" s="54"/>
      <c r="B28" s="55" t="s">
        <v>74</v>
      </c>
      <c r="C28" s="56"/>
      <c r="D28" s="56"/>
      <c r="E28" s="56"/>
      <c r="F28" s="56"/>
      <c r="G28" s="56">
        <f>G27+G16</f>
        <v>1375138</v>
      </c>
      <c r="H28" s="59">
        <f>G28/'2019'!G28*100-100</f>
        <v>1.3216917182434287</v>
      </c>
      <c r="I28" s="56">
        <f>I27+I16</f>
        <v>1120408</v>
      </c>
      <c r="J28" s="56">
        <f>J27+J16</f>
        <v>254730</v>
      </c>
      <c r="K28" s="59">
        <f>I28/'2019'!I28*100-100</f>
        <v>1.8353685416032164</v>
      </c>
      <c r="L28" s="59">
        <f>J28/'2019'!J28*100-100</f>
        <v>-0.87748312158296926</v>
      </c>
      <c r="M28" s="56">
        <f>M27+M16</f>
        <v>3750630</v>
      </c>
      <c r="N28" s="59">
        <f>M28/'2019'!M28*100-100</f>
        <v>2.6858657893929774</v>
      </c>
      <c r="O28" s="56">
        <f>O27+O16</f>
        <v>3107816</v>
      </c>
      <c r="P28" s="56">
        <f>P27+P16</f>
        <v>642814</v>
      </c>
      <c r="Q28" s="59">
        <f>O28/'2019'!O28*100-100</f>
        <v>3.6303445479475442</v>
      </c>
      <c r="R28" s="59">
        <f>P28/'2019'!P28*100-100</f>
        <v>-1.6478371563563314</v>
      </c>
      <c r="S28" s="56"/>
    </row>
    <row r="29" spans="1:19" s="40" customFormat="1" x14ac:dyDescent="0.2">
      <c r="A29" s="36"/>
      <c r="B29" s="37"/>
      <c r="C29" s="38"/>
      <c r="D29" s="38"/>
      <c r="E29" s="38"/>
      <c r="F29" s="38"/>
      <c r="G29" s="38"/>
      <c r="H29" s="39"/>
      <c r="I29" s="38"/>
      <c r="J29" s="38"/>
      <c r="K29" s="39"/>
      <c r="L29" s="39"/>
      <c r="M29" s="38"/>
      <c r="N29" s="39"/>
      <c r="O29" s="38"/>
      <c r="P29" s="38"/>
      <c r="Q29" s="39"/>
      <c r="R29" s="39"/>
      <c r="S29" s="38"/>
    </row>
    <row r="30" spans="1:19" x14ac:dyDescent="0.2">
      <c r="A30" s="80" t="s">
        <v>32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</row>
    <row r="31" spans="1:19" s="42" customFormat="1" x14ac:dyDescent="0.2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42" customFormat="1" x14ac:dyDescent="0.2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42" customFormat="1" x14ac:dyDescent="0.2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42" customFormat="1" x14ac:dyDescent="0.2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42" customFormat="1" x14ac:dyDescent="0.2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42" customFormat="1" x14ac:dyDescent="0.2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42" customFormat="1" x14ac:dyDescent="0.2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46" customFormat="1" x14ac:dyDescent="0.2">
      <c r="A38" s="49"/>
      <c r="B38" s="50" t="s">
        <v>75</v>
      </c>
      <c r="C38" s="51"/>
      <c r="D38" s="51"/>
      <c r="E38" s="51"/>
      <c r="F38" s="51"/>
      <c r="G38" s="51">
        <f>SUM(G31:G37)</f>
        <v>339672</v>
      </c>
      <c r="H38" s="53">
        <f>G38/'2019'!G38*100-100</f>
        <v>-58.439486354376328</v>
      </c>
      <c r="I38" s="51">
        <f>SUM(I31:I37)</f>
        <v>293505</v>
      </c>
      <c r="J38" s="51">
        <f>SUM(J31:J37)</f>
        <v>46167</v>
      </c>
      <c r="K38" s="53">
        <f>I38/'2019'!I38*100-100</f>
        <v>-56.83819820561726</v>
      </c>
      <c r="L38" s="53">
        <f>J38/'2019'!J38*100-100</f>
        <v>-66.371172168643113</v>
      </c>
      <c r="M38" s="51">
        <f>SUM(M31:M37)</f>
        <v>1139020</v>
      </c>
      <c r="N38" s="53">
        <f>M38/'2019'!M38*100-100</f>
        <v>-46.073775839392624</v>
      </c>
      <c r="O38" s="51">
        <f>SUM(O31:O37)</f>
        <v>1020242</v>
      </c>
      <c r="P38" s="51">
        <f>SUM(P31:P37)</f>
        <v>118778</v>
      </c>
      <c r="Q38" s="53">
        <f>O38/'2019'!O38*100-100</f>
        <v>-43.20405671789522</v>
      </c>
      <c r="R38" s="53">
        <f>P38/'2019'!P38*100-100</f>
        <v>-62.394531633386421</v>
      </c>
      <c r="S38" s="51"/>
    </row>
    <row r="39" spans="1:19" s="44" customFormat="1" x14ac:dyDescent="0.2">
      <c r="A39" s="54"/>
      <c r="B39" s="55" t="s">
        <v>76</v>
      </c>
      <c r="C39" s="56"/>
      <c r="D39" s="56"/>
      <c r="E39" s="56"/>
      <c r="F39" s="56"/>
      <c r="G39" s="56">
        <f>G38+G27+G16</f>
        <v>1714810</v>
      </c>
      <c r="H39" s="59">
        <f>G39/'2019'!G39*100-100</f>
        <v>-21.139850861924259</v>
      </c>
      <c r="I39" s="56">
        <f t="shared" ref="I39:J39" si="0">I38+I27+I16</f>
        <v>1413913</v>
      </c>
      <c r="J39" s="56">
        <f t="shared" si="0"/>
        <v>300897</v>
      </c>
      <c r="K39" s="59">
        <f>I39/'2019'!I39*100-100</f>
        <v>-20.576769466348651</v>
      </c>
      <c r="L39" s="59">
        <f>J39/'2019'!J39*100-100</f>
        <v>-23.682308271763702</v>
      </c>
      <c r="M39" s="56">
        <f>M38+M27+M16</f>
        <v>4889650</v>
      </c>
      <c r="N39" s="59">
        <f>M39/'2019'!M39*100-100</f>
        <v>-15.179601402325531</v>
      </c>
      <c r="O39" s="56">
        <f>O38+O27+O16</f>
        <v>4128058</v>
      </c>
      <c r="P39" s="56">
        <f>P38+P27+P16</f>
        <v>761592</v>
      </c>
      <c r="Q39" s="59">
        <f>O39/'2019'!O39*100-100</f>
        <v>-13.914014905929236</v>
      </c>
      <c r="R39" s="59">
        <f>P39/'2019'!P39*100-100</f>
        <v>-21.439763491593581</v>
      </c>
      <c r="S39" s="56"/>
    </row>
    <row r="40" spans="1:19" s="40" customFormat="1" x14ac:dyDescent="0.2">
      <c r="A40" s="36"/>
      <c r="B40" s="37"/>
      <c r="C40" s="38"/>
      <c r="D40" s="38"/>
      <c r="E40" s="38"/>
      <c r="F40" s="38"/>
      <c r="G40" s="38"/>
      <c r="H40" s="39"/>
      <c r="I40" s="38"/>
      <c r="J40" s="38"/>
      <c r="K40" s="39"/>
      <c r="L40" s="39"/>
      <c r="M40" s="38"/>
      <c r="N40" s="39"/>
      <c r="O40" s="38"/>
      <c r="P40" s="38"/>
      <c r="Q40" s="39"/>
      <c r="R40" s="39"/>
      <c r="S40" s="38"/>
    </row>
    <row r="41" spans="1:19" x14ac:dyDescent="0.2">
      <c r="A41" s="80" t="s">
        <v>33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s="42" customFormat="1" x14ac:dyDescent="0.2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42" customFormat="1" x14ac:dyDescent="0.2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42" customFormat="1" x14ac:dyDescent="0.2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42" customFormat="1" x14ac:dyDescent="0.2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42" customFormat="1" x14ac:dyDescent="0.2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42" customFormat="1" x14ac:dyDescent="0.2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42" customFormat="1" x14ac:dyDescent="0.2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46" customFormat="1" x14ac:dyDescent="0.2">
      <c r="A49" s="49"/>
      <c r="B49" s="50" t="s">
        <v>75</v>
      </c>
      <c r="C49" s="51"/>
      <c r="D49" s="51"/>
      <c r="E49" s="51"/>
      <c r="F49" s="51"/>
      <c r="G49" s="51">
        <f>SUM(G42:G48)</f>
        <v>66725</v>
      </c>
      <c r="H49" s="53">
        <f>G49/'2019'!G49*100-100</f>
        <v>-92.112846869252337</v>
      </c>
      <c r="I49" s="51">
        <f>SUM(I42:I48)</f>
        <v>61868</v>
      </c>
      <c r="J49" s="51">
        <f>SUM(J42:J48)</f>
        <v>4857</v>
      </c>
      <c r="K49" s="53">
        <f>I49/'2019'!I49*100-100</f>
        <v>-91.231623300514045</v>
      </c>
      <c r="L49" s="53">
        <f>J49/'2019'!J49*100-100</f>
        <v>-96.540967845315677</v>
      </c>
      <c r="M49" s="51">
        <f>SUM(M42:M48)</f>
        <v>395944</v>
      </c>
      <c r="N49" s="53">
        <f>M49/'2019'!M49*100-100</f>
        <v>-82.88449941967653</v>
      </c>
      <c r="O49" s="51">
        <f>SUM(O42:O48)</f>
        <v>370876</v>
      </c>
      <c r="P49" s="51">
        <f>SUM(P42:P48)</f>
        <v>25068</v>
      </c>
      <c r="Q49" s="53">
        <f>O49/'2019'!O49*100-100</f>
        <v>-81.293075619401179</v>
      </c>
      <c r="R49" s="53">
        <f>P49/'2019'!P49*100-100</f>
        <v>-92.422121793806014</v>
      </c>
      <c r="S49" s="51"/>
    </row>
    <row r="50" spans="1:19" s="44" customFormat="1" x14ac:dyDescent="0.2">
      <c r="A50" s="54"/>
      <c r="B50" s="55" t="s">
        <v>77</v>
      </c>
      <c r="C50" s="56"/>
      <c r="D50" s="56"/>
      <c r="E50" s="56"/>
      <c r="F50" s="56"/>
      <c r="G50" s="56">
        <f>G49+G38+G27+G16</f>
        <v>1781535</v>
      </c>
      <c r="H50" s="59">
        <f>G50/'2019'!G50*100-100</f>
        <v>-41.01836423283499</v>
      </c>
      <c r="I50" s="56">
        <f>I49+I38+I27+I16</f>
        <v>1475781</v>
      </c>
      <c r="J50" s="56">
        <f>J49+J38+J27+J16</f>
        <v>305754</v>
      </c>
      <c r="K50" s="59">
        <f>I50/'2019'!I50*100-100</f>
        <v>-40.631714368814627</v>
      </c>
      <c r="L50" s="59">
        <f>J50/'2019'!J50*100-100</f>
        <v>-42.815943622775322</v>
      </c>
      <c r="M50" s="56">
        <f>M49+M38+M27+M16</f>
        <v>5285594</v>
      </c>
      <c r="N50" s="59">
        <f>M50/'2019'!M50*100-100</f>
        <v>-34.568644138609756</v>
      </c>
      <c r="O50" s="56">
        <f>O49+O38+O27+O16</f>
        <v>4498934</v>
      </c>
      <c r="P50" s="56">
        <f>P49+P38+P27+P16</f>
        <v>786660</v>
      </c>
      <c r="Q50" s="59">
        <f>O50/'2019'!O50*100-100</f>
        <v>-33.622826056646716</v>
      </c>
      <c r="R50" s="59">
        <f>P50/'2019'!P50*100-100</f>
        <v>-39.49895480995076</v>
      </c>
      <c r="S50" s="56"/>
    </row>
    <row r="51" spans="1:19" s="40" customFormat="1" x14ac:dyDescent="0.2">
      <c r="A51" s="36"/>
      <c r="B51" s="37"/>
      <c r="C51" s="38"/>
      <c r="D51" s="38"/>
      <c r="E51" s="38"/>
      <c r="F51" s="38"/>
      <c r="G51" s="38"/>
      <c r="H51" s="39"/>
      <c r="I51" s="38"/>
      <c r="J51" s="38"/>
      <c r="K51" s="39"/>
      <c r="L51" s="39"/>
      <c r="M51" s="38"/>
      <c r="N51" s="39"/>
      <c r="O51" s="38"/>
      <c r="P51" s="38"/>
      <c r="Q51" s="39"/>
      <c r="R51" s="39"/>
      <c r="S51" s="38"/>
    </row>
    <row r="52" spans="1:19" x14ac:dyDescent="0.2">
      <c r="A52" s="80" t="s">
        <v>34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</row>
    <row r="53" spans="1:19" s="42" customFormat="1" x14ac:dyDescent="0.2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42" customFormat="1" x14ac:dyDescent="0.2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42" customFormat="1" x14ac:dyDescent="0.2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42" customFormat="1" x14ac:dyDescent="0.2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42" customFormat="1" x14ac:dyDescent="0.2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42" customFormat="1" x14ac:dyDescent="0.2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42" customFormat="1" x14ac:dyDescent="0.2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46" customFormat="1" x14ac:dyDescent="0.2">
      <c r="A60" s="49"/>
      <c r="B60" s="50" t="s">
        <v>75</v>
      </c>
      <c r="C60" s="51"/>
      <c r="D60" s="51"/>
      <c r="E60" s="51"/>
      <c r="F60" s="51"/>
      <c r="G60" s="51">
        <f>SUM(G53:G59)</f>
        <v>239221</v>
      </c>
      <c r="H60" s="53">
        <f>G60/'2019'!G60*100-100</f>
        <v>-76.357729908799456</v>
      </c>
      <c r="I60" s="51">
        <f>SUM(I53:I59)</f>
        <v>225380</v>
      </c>
      <c r="J60" s="51">
        <f>SUM(J53:J59)</f>
        <v>13841</v>
      </c>
      <c r="K60" s="53">
        <f>I60/'2019'!I60*100-100</f>
        <v>-73.679846596177512</v>
      </c>
      <c r="L60" s="53">
        <f>J60/'2019'!J60*100-100</f>
        <v>-91.100981135957412</v>
      </c>
      <c r="M60" s="51">
        <f>SUM(M53:M59)</f>
        <v>840035</v>
      </c>
      <c r="N60" s="53">
        <f>M60/'2019'!M60*100-100</f>
        <v>-66.496884738929879</v>
      </c>
      <c r="O60" s="51">
        <f>SUM(O53:O59)</f>
        <v>794195</v>
      </c>
      <c r="P60" s="51">
        <f>SUM(P53:P59)</f>
        <v>45840</v>
      </c>
      <c r="Q60" s="53">
        <f>O60/'2019'!O60*100-100</f>
        <v>-63.23082777918728</v>
      </c>
      <c r="R60" s="53">
        <f>P60/'2019'!P60*100-100</f>
        <v>-86.804304145820495</v>
      </c>
      <c r="S60" s="51"/>
    </row>
    <row r="61" spans="1:19" s="44" customFormat="1" x14ac:dyDescent="0.2">
      <c r="A61" s="54"/>
      <c r="B61" s="55" t="s">
        <v>78</v>
      </c>
      <c r="C61" s="56"/>
      <c r="D61" s="56"/>
      <c r="E61" s="56"/>
      <c r="F61" s="56"/>
      <c r="G61" s="56">
        <f>G60+G49+G38+G27+G16</f>
        <v>2020756</v>
      </c>
      <c r="H61" s="59">
        <f>G61/'2019'!G61*100-100</f>
        <v>-49.886107947098537</v>
      </c>
      <c r="I61" s="56">
        <f>I60+I49+I38+I27+I16</f>
        <v>1701161</v>
      </c>
      <c r="J61" s="56">
        <f>J60+J49+J38+J27+J16</f>
        <v>319595</v>
      </c>
      <c r="K61" s="59">
        <f>I61/'2019'!I61*100-100</f>
        <v>-49.099176597771041</v>
      </c>
      <c r="L61" s="59">
        <f>J61/'2019'!J61*100-100</f>
        <v>-53.696513275515848</v>
      </c>
      <c r="M61" s="56">
        <f>M60+M49+M38+M27+M16</f>
        <v>6125629</v>
      </c>
      <c r="N61" s="59">
        <f>M61/'2019'!M61*100-100</f>
        <v>-42.131390482880725</v>
      </c>
      <c r="O61" s="56">
        <f>O60+O49+O38+O27+O16</f>
        <v>5293129</v>
      </c>
      <c r="P61" s="56">
        <f>P60+P49+P38+P27+P16</f>
        <v>832500</v>
      </c>
      <c r="Q61" s="59">
        <f>O61/'2019'!O61*100-100</f>
        <v>-40.778040992501388</v>
      </c>
      <c r="R61" s="59">
        <f>P61/'2019'!P61*100-100</f>
        <v>-49.472817893359419</v>
      </c>
      <c r="S61" s="56"/>
    </row>
    <row r="62" spans="1:19" s="40" customFormat="1" x14ac:dyDescent="0.2">
      <c r="A62" s="36"/>
      <c r="B62" s="37"/>
      <c r="C62" s="38"/>
      <c r="D62" s="38"/>
      <c r="E62" s="38"/>
      <c r="F62" s="38"/>
      <c r="G62" s="38"/>
      <c r="H62" s="39"/>
      <c r="I62" s="38"/>
      <c r="J62" s="38"/>
      <c r="K62" s="39"/>
      <c r="L62" s="39"/>
      <c r="M62" s="38"/>
      <c r="N62" s="39"/>
      <c r="O62" s="38"/>
      <c r="P62" s="38"/>
      <c r="Q62" s="39"/>
      <c r="R62" s="39"/>
      <c r="S62" s="38"/>
    </row>
    <row r="63" spans="1:19" x14ac:dyDescent="0.2">
      <c r="A63" s="80" t="s">
        <v>35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</row>
    <row r="64" spans="1:19" s="42" customFormat="1" x14ac:dyDescent="0.2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42" customFormat="1" x14ac:dyDescent="0.2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42" customFormat="1" x14ac:dyDescent="0.2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42" customFormat="1" x14ac:dyDescent="0.2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42" customFormat="1" x14ac:dyDescent="0.2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42" customFormat="1" x14ac:dyDescent="0.2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42" customFormat="1" x14ac:dyDescent="0.2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46" customFormat="1" x14ac:dyDescent="0.2">
      <c r="A71" s="49"/>
      <c r="B71" s="50" t="s">
        <v>75</v>
      </c>
      <c r="C71" s="51"/>
      <c r="D71" s="51"/>
      <c r="E71" s="51"/>
      <c r="F71" s="51"/>
      <c r="G71" s="51">
        <f>SUM(G64:G70)</f>
        <v>480998</v>
      </c>
      <c r="H71" s="53">
        <f>G71/'2019'!G71*100-100</f>
        <v>-54.148046183881398</v>
      </c>
      <c r="I71" s="51">
        <f>SUM(I64:I70)</f>
        <v>436203</v>
      </c>
      <c r="J71" s="51">
        <f>SUM(J64:J70)</f>
        <v>44795</v>
      </c>
      <c r="K71" s="53">
        <f>I71/'2019'!I71*100-100</f>
        <v>-50.79880889269883</v>
      </c>
      <c r="L71" s="53">
        <f>J71/'2019'!J71*100-100</f>
        <v>-72.426040602262788</v>
      </c>
      <c r="M71" s="51">
        <f>SUM(M64:M70)</f>
        <v>1459288</v>
      </c>
      <c r="N71" s="53">
        <f>M71/'2019'!M71*100-100</f>
        <v>-45.303801966125789</v>
      </c>
      <c r="O71" s="51">
        <f>SUM(O64:O70)</f>
        <v>1338054</v>
      </c>
      <c r="P71" s="51">
        <f>SUM(P64:P70)</f>
        <v>121234</v>
      </c>
      <c r="Q71" s="53">
        <f>O71/'2019'!O71*100-100</f>
        <v>-41.523679331945928</v>
      </c>
      <c r="R71" s="53">
        <f>P71/'2019'!P71*100-100</f>
        <v>-68.078675057268498</v>
      </c>
      <c r="S71" s="51"/>
    </row>
    <row r="72" spans="1:19" s="44" customFormat="1" x14ac:dyDescent="0.2">
      <c r="A72" s="54"/>
      <c r="B72" s="55" t="s">
        <v>79</v>
      </c>
      <c r="C72" s="56"/>
      <c r="D72" s="56"/>
      <c r="E72" s="56"/>
      <c r="F72" s="56"/>
      <c r="G72" s="56">
        <f>G71+G60+G49+G38+G27+G16</f>
        <v>2501754</v>
      </c>
      <c r="H72" s="59">
        <f>G72/'2019'!G72*100-100</f>
        <v>-50.765967554691656</v>
      </c>
      <c r="I72" s="56">
        <f>I71+I60+I49+I38+I27+I16</f>
        <v>2137364</v>
      </c>
      <c r="J72" s="56">
        <f>J71+J60+J49+J38+J27+J16</f>
        <v>364390</v>
      </c>
      <c r="K72" s="59">
        <f>I72/'2019'!I72*100-100</f>
        <v>-49.455515540432373</v>
      </c>
      <c r="L72" s="59">
        <f>J72/'2019'!J72*100-100</f>
        <v>-57.264927193575019</v>
      </c>
      <c r="M72" s="56">
        <f>M71+M60+M49+M38+M27+M16</f>
        <v>7584917</v>
      </c>
      <c r="N72" s="59">
        <f>M72/'2019'!M72*100-100</f>
        <v>-42.770015868384533</v>
      </c>
      <c r="O72" s="56">
        <f>O71+O60+O49+O38+O27+O16</f>
        <v>6631183</v>
      </c>
      <c r="P72" s="56">
        <f>P71+P60+P49+P38+P27+P16</f>
        <v>953734</v>
      </c>
      <c r="Q72" s="59">
        <f>O72/'2019'!O72*100-100</f>
        <v>-40.930024900278184</v>
      </c>
      <c r="R72" s="59">
        <f>P72/'2019'!P72*100-100</f>
        <v>-52.958196089804865</v>
      </c>
      <c r="S72" s="56"/>
    </row>
    <row r="73" spans="1:19" s="40" customFormat="1" x14ac:dyDescent="0.2">
      <c r="A73" s="36"/>
      <c r="B73" s="37"/>
      <c r="C73" s="38"/>
      <c r="D73" s="38"/>
      <c r="E73" s="38"/>
      <c r="F73" s="38"/>
      <c r="G73" s="38"/>
      <c r="H73" s="39"/>
      <c r="I73" s="38"/>
      <c r="J73" s="38"/>
      <c r="K73" s="39"/>
      <c r="L73" s="39"/>
      <c r="M73" s="38"/>
      <c r="N73" s="39"/>
      <c r="O73" s="38"/>
      <c r="P73" s="38"/>
      <c r="Q73" s="39"/>
      <c r="R73" s="39"/>
      <c r="S73" s="38"/>
    </row>
    <row r="74" spans="1:19" x14ac:dyDescent="0.2">
      <c r="A74" s="80" t="s">
        <v>36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</row>
    <row r="75" spans="1:19" s="42" customFormat="1" x14ac:dyDescent="0.2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42" customFormat="1" x14ac:dyDescent="0.2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42" customFormat="1" x14ac:dyDescent="0.2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42" customFormat="1" x14ac:dyDescent="0.2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42" customFormat="1" x14ac:dyDescent="0.2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42" customFormat="1" x14ac:dyDescent="0.2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42" customFormat="1" x14ac:dyDescent="0.2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46" customFormat="1" x14ac:dyDescent="0.2">
      <c r="A82" s="49"/>
      <c r="B82" s="50" t="s">
        <v>75</v>
      </c>
      <c r="C82" s="51"/>
      <c r="D82" s="51"/>
      <c r="E82" s="51"/>
      <c r="F82" s="51"/>
      <c r="G82" s="51">
        <f>SUM(G75:G81)</f>
        <v>676906</v>
      </c>
      <c r="H82" s="53">
        <f>G82/'2019'!G82*100-100</f>
        <v>-31.152626429264501</v>
      </c>
      <c r="I82" s="51">
        <f>SUM(I75:I81)</f>
        <v>566191</v>
      </c>
      <c r="J82" s="51">
        <f>SUM(J75:J81)</f>
        <v>110715</v>
      </c>
      <c r="K82" s="53">
        <f>I82/'2019'!I82*100-100</f>
        <v>-29.723855791357707</v>
      </c>
      <c r="L82" s="53">
        <f>J82/'2019'!J82*100-100</f>
        <v>-37.636595092715673</v>
      </c>
      <c r="M82" s="51">
        <f>SUM(M75:M81)</f>
        <v>2126610</v>
      </c>
      <c r="N82" s="53">
        <f>M82/'2019'!M82*100-100</f>
        <v>-22.762002686936981</v>
      </c>
      <c r="O82" s="51">
        <f>SUM(O75:O81)</f>
        <v>1807254</v>
      </c>
      <c r="P82" s="51">
        <f>SUM(P75:P81)</f>
        <v>319356</v>
      </c>
      <c r="Q82" s="53">
        <f>O82/'2019'!O82*100-100</f>
        <v>-20.566199448832393</v>
      </c>
      <c r="R82" s="53">
        <f>P82/'2019'!P82*100-100</f>
        <v>-33.210220202404685</v>
      </c>
      <c r="S82" s="51"/>
    </row>
    <row r="83" spans="1:19" s="44" customFormat="1" x14ac:dyDescent="0.2">
      <c r="A83" s="54"/>
      <c r="B83" s="55" t="s">
        <v>80</v>
      </c>
      <c r="C83" s="56"/>
      <c r="D83" s="56"/>
      <c r="E83" s="56"/>
      <c r="F83" s="56"/>
      <c r="G83" s="56">
        <f>G82+G71+G60+G49+G38+G27+G16</f>
        <v>3178660</v>
      </c>
      <c r="H83" s="59">
        <f>G83/'2019'!G83*100-100</f>
        <v>-47.586209625810596</v>
      </c>
      <c r="I83" s="56">
        <f>I82+I71+I60+I49+I38+I27+I16</f>
        <v>2703555</v>
      </c>
      <c r="J83" s="56">
        <f>J82+J71+J60+J49+J38+J27+J16</f>
        <v>475105</v>
      </c>
      <c r="K83" s="59">
        <f>I83/'2019'!I83*100-100</f>
        <v>-46.297780545433419</v>
      </c>
      <c r="L83" s="59">
        <f>J83/'2019'!J83*100-100</f>
        <v>-53.882434935216715</v>
      </c>
      <c r="M83" s="56">
        <f>M82+M71+M60+M49+M38+M27+M16</f>
        <v>9711527</v>
      </c>
      <c r="N83" s="59">
        <f>M83/'2019'!M83*100-100</f>
        <v>-39.328430725149275</v>
      </c>
      <c r="O83" s="56">
        <f>O82+O71+O60+O49+O38+O27+O16</f>
        <v>8438437</v>
      </c>
      <c r="P83" s="56">
        <f>P82+P71+P60+P49+P38+P27+P16</f>
        <v>1273090</v>
      </c>
      <c r="Q83" s="59">
        <f>O83/'2019'!O83*100-100</f>
        <v>-37.498378841682289</v>
      </c>
      <c r="R83" s="59">
        <f>P83/'2019'!P83*100-100</f>
        <v>-49.189585279830652</v>
      </c>
      <c r="S83" s="56"/>
    </row>
    <row r="84" spans="1:19" s="35" customFormat="1" x14ac:dyDescent="0.2">
      <c r="A84" s="31"/>
      <c r="B84" s="32"/>
      <c r="C84" s="33"/>
      <c r="D84" s="33"/>
      <c r="E84" s="33"/>
      <c r="F84" s="33"/>
      <c r="G84" s="33"/>
      <c r="H84" s="34"/>
      <c r="I84" s="33"/>
      <c r="J84" s="33"/>
      <c r="K84" s="34"/>
      <c r="L84" s="34"/>
      <c r="M84" s="33"/>
      <c r="N84" s="34"/>
      <c r="O84" s="33"/>
      <c r="P84" s="33"/>
      <c r="Q84" s="34"/>
      <c r="R84" s="34"/>
      <c r="S84" s="33"/>
    </row>
    <row r="85" spans="1:19" x14ac:dyDescent="0.2">
      <c r="A85" s="80" t="s">
        <v>37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</row>
    <row r="86" spans="1:19" s="42" customFormat="1" x14ac:dyDescent="0.2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42" customFormat="1" x14ac:dyDescent="0.2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42" customFormat="1" x14ac:dyDescent="0.2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42" customFormat="1" x14ac:dyDescent="0.2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42" customFormat="1" x14ac:dyDescent="0.2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42" customFormat="1" x14ac:dyDescent="0.2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42" customFormat="1" x14ac:dyDescent="0.2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46" customFormat="1" x14ac:dyDescent="0.2">
      <c r="A93" s="49"/>
      <c r="B93" s="50" t="s">
        <v>75</v>
      </c>
      <c r="C93" s="51"/>
      <c r="D93" s="51"/>
      <c r="E93" s="51"/>
      <c r="F93" s="51"/>
      <c r="G93" s="51">
        <f>SUM(G86:G92)</f>
        <v>775482</v>
      </c>
      <c r="H93" s="53">
        <f>G93/'2019'!G93*100-100</f>
        <v>-22.47280986852563</v>
      </c>
      <c r="I93" s="51">
        <f>SUM(I86:I92)</f>
        <v>645729</v>
      </c>
      <c r="J93" s="51">
        <f>SUM(J86:J92)</f>
        <v>129753</v>
      </c>
      <c r="K93" s="53">
        <f>I93/'2019'!I93*100-100</f>
        <v>-20.370813397129183</v>
      </c>
      <c r="L93" s="53">
        <f>J93/'2019'!J93*100-100</f>
        <v>-31.474879984790149</v>
      </c>
      <c r="M93" s="51">
        <f>SUM(M86:M92)</f>
        <v>2251140</v>
      </c>
      <c r="N93" s="53">
        <f>M93/'2019'!M93*100-100</f>
        <v>-19.59315452048746</v>
      </c>
      <c r="O93" s="51">
        <f>SUM(O86:O92)</f>
        <v>1875837</v>
      </c>
      <c r="P93" s="51">
        <f>SUM(P86:P92)</f>
        <v>375303</v>
      </c>
      <c r="Q93" s="53">
        <f>O93/'2019'!O93*100-100</f>
        <v>-17.556896617649187</v>
      </c>
      <c r="R93" s="53">
        <f>P93/'2019'!P93*100-100</f>
        <v>-28.428646619982615</v>
      </c>
      <c r="S93" s="51"/>
    </row>
    <row r="94" spans="1:19" s="44" customFormat="1" x14ac:dyDescent="0.2">
      <c r="A94" s="54"/>
      <c r="B94" s="55" t="s">
        <v>81</v>
      </c>
      <c r="C94" s="56"/>
      <c r="D94" s="56"/>
      <c r="E94" s="56"/>
      <c r="F94" s="56"/>
      <c r="G94" s="56">
        <f>G93+G82+G71+G60+G49+G38+G27+G16</f>
        <v>3954142</v>
      </c>
      <c r="H94" s="59">
        <f>G94/'2019'!G94*100-100</f>
        <v>-44.030534394365318</v>
      </c>
      <c r="I94" s="56">
        <f>I93+I82+I71+I60+I49+I38+I27+I16</f>
        <v>3349284</v>
      </c>
      <c r="J94" s="56">
        <f>J93+J82+J71+J60+J49+J38+J27+J16</f>
        <v>604858</v>
      </c>
      <c r="K94" s="59">
        <f>I94/'2019'!I94*100-100</f>
        <v>-42.700904065085155</v>
      </c>
      <c r="L94" s="59">
        <f>J94/'2019'!J94*100-100</f>
        <v>-50.403384841192072</v>
      </c>
      <c r="M94" s="56">
        <f>M93+M82+M71+M60+M49+M38+M27+M16</f>
        <v>11962667</v>
      </c>
      <c r="N94" s="59">
        <f>M94/'2019'!M94*100-100</f>
        <v>-36.390463780823609</v>
      </c>
      <c r="O94" s="56">
        <f>O93+O82+O71+O60+O49+O38+O27+O16</f>
        <v>10314274</v>
      </c>
      <c r="P94" s="56">
        <f>P93+P82+P71+P60+P49+P38+P27+P16</f>
        <v>1648393</v>
      </c>
      <c r="Q94" s="59">
        <f>O94/'2019'!O94*100-100</f>
        <v>-34.622380432619224</v>
      </c>
      <c r="R94" s="59">
        <f>P94/'2019'!P94*100-100</f>
        <v>-45.59660323867265</v>
      </c>
      <c r="S94" s="56"/>
    </row>
    <row r="95" spans="1:19" s="40" customFormat="1" x14ac:dyDescent="0.2">
      <c r="A95" s="36"/>
      <c r="B95" s="37"/>
      <c r="C95" s="38"/>
      <c r="D95" s="38"/>
      <c r="E95" s="38"/>
      <c r="F95" s="38"/>
      <c r="G95" s="38"/>
      <c r="H95" s="39"/>
      <c r="I95" s="38"/>
      <c r="J95" s="38"/>
      <c r="K95" s="39"/>
      <c r="L95" s="39"/>
      <c r="M95" s="38"/>
      <c r="N95" s="39"/>
      <c r="O95" s="38"/>
      <c r="P95" s="38"/>
      <c r="Q95" s="39"/>
      <c r="R95" s="39"/>
      <c r="S95" s="38"/>
    </row>
    <row r="96" spans="1:19" x14ac:dyDescent="0.2">
      <c r="A96" s="80" t="s">
        <v>38</v>
      </c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</row>
    <row r="97" spans="1:19" s="42" customFormat="1" x14ac:dyDescent="0.2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42" customFormat="1" x14ac:dyDescent="0.2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42" customFormat="1" x14ac:dyDescent="0.2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42" customFormat="1" x14ac:dyDescent="0.2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42" customFormat="1" x14ac:dyDescent="0.2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42" customFormat="1" x14ac:dyDescent="0.2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42" customFormat="1" x14ac:dyDescent="0.2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46" customFormat="1" x14ac:dyDescent="0.2">
      <c r="A104" s="49"/>
      <c r="B104" s="50" t="s">
        <v>75</v>
      </c>
      <c r="C104" s="51"/>
      <c r="D104" s="51"/>
      <c r="E104" s="51"/>
      <c r="F104" s="51"/>
      <c r="G104" s="51">
        <f>SUM(G97:G103)</f>
        <v>746654</v>
      </c>
      <c r="H104" s="53">
        <f>G104/'2019'!G104*100-100</f>
        <v>-29.147794830041974</v>
      </c>
      <c r="I104" s="51">
        <f>SUM(I97:I103)</f>
        <v>656032</v>
      </c>
      <c r="J104" s="51">
        <f>SUM(J97:J103)</f>
        <v>90622</v>
      </c>
      <c r="K104" s="53">
        <f>I104/'2019'!I104*100-100</f>
        <v>-26.518396387032027</v>
      </c>
      <c r="L104" s="53">
        <f>J104/'2019'!J104*100-100</f>
        <v>-43.725277113670948</v>
      </c>
      <c r="M104" s="51">
        <f>SUM(M97:M103)</f>
        <v>2099545</v>
      </c>
      <c r="N104" s="53">
        <f>M104/'2019'!M104*100-100</f>
        <v>-19.986577697865584</v>
      </c>
      <c r="O104" s="51">
        <f>SUM(O97:O103)</f>
        <v>1858302</v>
      </c>
      <c r="P104" s="51">
        <f>SUM(P97:P103)</f>
        <v>241243</v>
      </c>
      <c r="Q104" s="53">
        <f>O104/'2019'!O104*100-100</f>
        <v>-17.537661148179112</v>
      </c>
      <c r="R104" s="53">
        <f>P104/'2019'!P104*100-100</f>
        <v>-34.8827856130643</v>
      </c>
      <c r="S104" s="51"/>
    </row>
    <row r="105" spans="1:19" s="44" customFormat="1" x14ac:dyDescent="0.2">
      <c r="A105" s="54"/>
      <c r="B105" s="55" t="s">
        <v>82</v>
      </c>
      <c r="C105" s="56"/>
      <c r="D105" s="56"/>
      <c r="E105" s="56"/>
      <c r="F105" s="56"/>
      <c r="G105" s="56">
        <f>G104+G93+G82+G71+G60+G49+G38+G27+G16</f>
        <v>4700796</v>
      </c>
      <c r="H105" s="59">
        <f>G105/'2019'!G105*100-100</f>
        <v>-42.098718763083319</v>
      </c>
      <c r="I105" s="56">
        <f>I104+I93+I82+I71+I60+I49+I38+I27+I16</f>
        <v>4005316</v>
      </c>
      <c r="J105" s="56">
        <f>J104+J93+J82+J71+J60+J49+J38+J27+J16</f>
        <v>695480</v>
      </c>
      <c r="K105" s="59">
        <f>I105/'2019'!I105*100-100</f>
        <v>-40.556739792186136</v>
      </c>
      <c r="L105" s="59">
        <f>J105/'2019'!J105*100-100</f>
        <v>-49.624435929566346</v>
      </c>
      <c r="M105" s="56">
        <f>M104+M93+M82+M71+M60+M49+M38+M27+M16</f>
        <v>14062212</v>
      </c>
      <c r="N105" s="59">
        <f>M105/'2019'!M105*100-100</f>
        <v>-34.381931159834849</v>
      </c>
      <c r="O105" s="56">
        <f>O104+O93+O82+O71+O60+O49+O38+O27+O16</f>
        <v>12172576</v>
      </c>
      <c r="P105" s="56">
        <f>P104+P93+P82+P71+P60+P49+P38+P27+P16</f>
        <v>1889636</v>
      </c>
      <c r="Q105" s="59">
        <f>O105/'2019'!O105*100-100</f>
        <v>-32.487009411437924</v>
      </c>
      <c r="R105" s="59">
        <f>P105/'2019'!P105*100-100</f>
        <v>-44.42933519976944</v>
      </c>
      <c r="S105" s="56"/>
    </row>
    <row r="106" spans="1:19" x14ac:dyDescent="0.2">
      <c r="A106" s="3"/>
      <c r="B106" s="21"/>
      <c r="C106" s="2"/>
      <c r="D106" s="2"/>
      <c r="E106" s="2"/>
      <c r="F106" s="2"/>
      <c r="G106" s="2"/>
      <c r="H106" s="45"/>
      <c r="I106" s="2"/>
      <c r="J106" s="2"/>
      <c r="K106" s="45"/>
      <c r="L106" s="45"/>
      <c r="M106" s="2"/>
      <c r="N106" s="45"/>
      <c r="O106" s="2"/>
      <c r="P106" s="2"/>
      <c r="Q106" s="45"/>
      <c r="R106" s="45"/>
      <c r="S106" s="2"/>
    </row>
    <row r="107" spans="1:19" x14ac:dyDescent="0.2">
      <c r="A107" s="80" t="s">
        <v>39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</row>
    <row r="108" spans="1:19" s="42" customFormat="1" x14ac:dyDescent="0.2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42" customFormat="1" x14ac:dyDescent="0.2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42" customFormat="1" x14ac:dyDescent="0.2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42" customFormat="1" x14ac:dyDescent="0.2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42" customFormat="1" x14ac:dyDescent="0.2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42" customFormat="1" x14ac:dyDescent="0.2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42" customFormat="1" x14ac:dyDescent="0.2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46" customFormat="1" x14ac:dyDescent="0.2">
      <c r="A115" s="49"/>
      <c r="B115" s="50" t="s">
        <v>75</v>
      </c>
      <c r="C115" s="51"/>
      <c r="D115" s="51"/>
      <c r="E115" s="51"/>
      <c r="F115" s="51"/>
      <c r="G115" s="51">
        <f>SUM(G108:G114)</f>
        <v>583406</v>
      </c>
      <c r="H115" s="53">
        <f>G115/'2019'!G115*100-100</f>
        <v>-39.311608901982076</v>
      </c>
      <c r="I115" s="51">
        <f>SUM(I108:I114)</f>
        <v>546754</v>
      </c>
      <c r="J115" s="51">
        <f>SUM(J108:J114)</f>
        <v>36652</v>
      </c>
      <c r="K115" s="53">
        <f>I115/'2019'!I115*100-100</f>
        <v>-31.814451863288198</v>
      </c>
      <c r="L115" s="53">
        <f>J115/'2019'!J115*100-100</f>
        <v>-77.013772169681161</v>
      </c>
      <c r="M115" s="51">
        <f>SUM(M108:M114)</f>
        <v>1885103</v>
      </c>
      <c r="N115" s="53">
        <f>M115/'2019'!M115*100-100</f>
        <v>-27.76760448697685</v>
      </c>
      <c r="O115" s="51">
        <f>SUM(O108:O114)</f>
        <v>1779838</v>
      </c>
      <c r="P115" s="51">
        <f>SUM(P108:P114)</f>
        <v>105265</v>
      </c>
      <c r="Q115" s="53">
        <f>O115/'2019'!O115*100-100</f>
        <v>-20.304000745091088</v>
      </c>
      <c r="R115" s="53">
        <f>P115/'2019'!P115*100-100</f>
        <v>-72.040500304124137</v>
      </c>
      <c r="S115" s="51"/>
    </row>
    <row r="116" spans="1:19" s="44" customFormat="1" x14ac:dyDescent="0.2">
      <c r="A116" s="54"/>
      <c r="B116" s="55" t="s">
        <v>83</v>
      </c>
      <c r="C116" s="56"/>
      <c r="D116" s="56"/>
      <c r="E116" s="56"/>
      <c r="F116" s="56"/>
      <c r="G116" s="56">
        <f>G115+G104+G93+G82+G71+G60+G49+G38+G27+G16</f>
        <v>5284202</v>
      </c>
      <c r="H116" s="59">
        <f>G116/'2019'!G116*100-100</f>
        <v>-41.803641494620067</v>
      </c>
      <c r="I116" s="56">
        <f>I115+I104+I93+I82+I71+I60+I49+I38+I27+I16</f>
        <v>4552070</v>
      </c>
      <c r="J116" s="56">
        <f>J115+J104+J93+J82+J71+J60+J49+J38+J27+J16</f>
        <v>732132</v>
      </c>
      <c r="K116" s="59">
        <f>I116/'2019'!I116*100-100</f>
        <v>-39.6270062073677</v>
      </c>
      <c r="L116" s="59">
        <f>J116/'2019'!J116*100-100</f>
        <v>-52.460257577390749</v>
      </c>
      <c r="M116" s="56">
        <f>M115+M104+M93+M82+M71+M60+M49+M38+M27+M16</f>
        <v>15947315</v>
      </c>
      <c r="N116" s="59">
        <f>M116/'2019'!M116*100-100</f>
        <v>-33.663886999805442</v>
      </c>
      <c r="O116" s="56">
        <f>O115+O104+O93+O82+O71+O60+O49+O38+O27+O16</f>
        <v>13952414</v>
      </c>
      <c r="P116" s="56">
        <f>P115+P104+P93+P82+P71+P60+P49+P38+P27+P16</f>
        <v>1994901</v>
      </c>
      <c r="Q116" s="59">
        <f>O116/'2019'!O116*100-100</f>
        <v>-31.144277870392031</v>
      </c>
      <c r="R116" s="59">
        <f>P116/'2019'!P116*100-100</f>
        <v>-47.181678360967474</v>
      </c>
      <c r="S116" s="56"/>
    </row>
    <row r="117" spans="1:19" s="35" customFormat="1" x14ac:dyDescent="0.2">
      <c r="A117" s="31"/>
      <c r="B117" s="43"/>
      <c r="C117" s="33"/>
      <c r="D117" s="33"/>
      <c r="E117" s="33"/>
      <c r="F117" s="33"/>
      <c r="G117" s="33"/>
      <c r="H117" s="34"/>
      <c r="I117" s="33"/>
      <c r="J117" s="33"/>
      <c r="K117" s="34"/>
      <c r="L117" s="34"/>
      <c r="M117" s="33"/>
      <c r="N117" s="34"/>
      <c r="O117" s="33"/>
      <c r="P117" s="33"/>
      <c r="Q117" s="34"/>
      <c r="R117" s="34"/>
      <c r="S117" s="33"/>
    </row>
    <row r="118" spans="1:19" x14ac:dyDescent="0.2">
      <c r="A118" s="80" t="s">
        <v>40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</row>
    <row r="119" spans="1:19" s="42" customFormat="1" x14ac:dyDescent="0.2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42" customFormat="1" x14ac:dyDescent="0.2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42" customFormat="1" x14ac:dyDescent="0.2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42" customFormat="1" x14ac:dyDescent="0.2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42" customFormat="1" x14ac:dyDescent="0.2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42" customFormat="1" x14ac:dyDescent="0.2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42" customFormat="1" x14ac:dyDescent="0.2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46" customFormat="1" x14ac:dyDescent="0.2">
      <c r="A126" s="49"/>
      <c r="B126" s="50" t="s">
        <v>75</v>
      </c>
      <c r="C126" s="51"/>
      <c r="D126" s="51"/>
      <c r="E126" s="51"/>
      <c r="F126" s="51"/>
      <c r="G126" s="51">
        <f>SUM(G119:G125)</f>
        <v>164560</v>
      </c>
      <c r="H126" s="53">
        <f>G126/'2019'!G126*100-100</f>
        <v>-81.200834401467745</v>
      </c>
      <c r="I126" s="51">
        <f>SUM(I119:I125)</f>
        <v>150928</v>
      </c>
      <c r="J126" s="51">
        <f>SUM(J119:J125)</f>
        <v>13632</v>
      </c>
      <c r="K126" s="53">
        <f>I126/'2019'!I126*100-100</f>
        <v>-79.648876783258274</v>
      </c>
      <c r="L126" s="53">
        <f>J126/'2019'!J126*100-100</f>
        <v>-89.806935949393591</v>
      </c>
      <c r="M126" s="51">
        <f>SUM(M119:M125)</f>
        <v>769314</v>
      </c>
      <c r="N126" s="53">
        <f>M126/'2019'!M126*100-100</f>
        <v>-64.334356196543652</v>
      </c>
      <c r="O126" s="51">
        <f>SUM(O119:O125)</f>
        <v>716248</v>
      </c>
      <c r="P126" s="51">
        <f>SUM(P119:P125)</f>
        <v>53066</v>
      </c>
      <c r="Q126" s="53">
        <f>O126/'2019'!O126*100-100</f>
        <v>-61.661495080078851</v>
      </c>
      <c r="R126" s="53">
        <f>P126/'2019'!P126*100-100</f>
        <v>-81.625091760273691</v>
      </c>
      <c r="S126" s="51"/>
    </row>
    <row r="127" spans="1:19" s="44" customFormat="1" x14ac:dyDescent="0.2">
      <c r="A127" s="54"/>
      <c r="B127" s="55" t="s">
        <v>84</v>
      </c>
      <c r="C127" s="56"/>
      <c r="D127" s="56"/>
      <c r="E127" s="56"/>
      <c r="F127" s="56"/>
      <c r="G127" s="56">
        <f>G126+G115+G104+G93+G82+G71+G60+G49+G38+G27+G16</f>
        <v>5448762</v>
      </c>
      <c r="H127" s="59">
        <f>G127/'2019'!G127*100-100</f>
        <v>-45.26778721428191</v>
      </c>
      <c r="I127" s="56">
        <f>I126+I115+I104+I93+I82+I71+I60+I49+I38+I27+I16</f>
        <v>4702998</v>
      </c>
      <c r="J127" s="56">
        <f>J126+J115+J104+J93+J82+J71+J60+J49+J38+J27+J16</f>
        <v>745764</v>
      </c>
      <c r="K127" s="59">
        <f>I127/'2019'!I127*100-100</f>
        <v>-43.211007723088876</v>
      </c>
      <c r="L127" s="59">
        <f>J127/'2019'!J127*100-100</f>
        <v>-55.444323626760983</v>
      </c>
      <c r="M127" s="56">
        <f>M126+M115+M104+M93+M82+M71+M60+M49+M38+M27+M16</f>
        <v>16716629</v>
      </c>
      <c r="N127" s="59">
        <f>M127/'2019'!M127*100-100</f>
        <v>-36.189223820510804</v>
      </c>
      <c r="O127" s="56">
        <f>O126+O115+O104+O93+O82+O71+O60+O49+O38+O27+O16</f>
        <v>14668662</v>
      </c>
      <c r="P127" s="56">
        <f>P126+P115+P104+P93+P82+P71+P60+P49+P38+P27+P16</f>
        <v>2047967</v>
      </c>
      <c r="Q127" s="59">
        <f>O127/'2019'!O127*100-100</f>
        <v>-33.720377773182008</v>
      </c>
      <c r="R127" s="59">
        <f>P127/'2019'!P127*100-100</f>
        <v>-49.628268834916042</v>
      </c>
      <c r="S127" s="56"/>
    </row>
    <row r="128" spans="1:19" s="35" customFormat="1" x14ac:dyDescent="0.2">
      <c r="A128" s="31"/>
      <c r="B128" s="43"/>
      <c r="C128" s="33"/>
      <c r="D128" s="33"/>
      <c r="E128" s="33"/>
      <c r="F128" s="33"/>
      <c r="G128" s="33"/>
      <c r="H128" s="34"/>
      <c r="I128" s="33"/>
      <c r="J128" s="33"/>
      <c r="K128" s="34"/>
      <c r="L128" s="34"/>
      <c r="M128" s="33"/>
      <c r="N128" s="34"/>
      <c r="O128" s="33"/>
      <c r="P128" s="33"/>
      <c r="Q128" s="34"/>
      <c r="R128" s="34"/>
      <c r="S128" s="33"/>
    </row>
    <row r="129" spans="1:19" x14ac:dyDescent="0.2">
      <c r="A129" s="80" t="s">
        <v>41</v>
      </c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</row>
    <row r="130" spans="1:19" s="42" customFormat="1" x14ac:dyDescent="0.2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42" customFormat="1" x14ac:dyDescent="0.2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42" customFormat="1" x14ac:dyDescent="0.2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42" customFormat="1" x14ac:dyDescent="0.2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42" customFormat="1" x14ac:dyDescent="0.2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42" customFormat="1" x14ac:dyDescent="0.2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42" customFormat="1" x14ac:dyDescent="0.2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46" customFormat="1" x14ac:dyDescent="0.2">
      <c r="A137" s="49"/>
      <c r="B137" s="50" t="s">
        <v>75</v>
      </c>
      <c r="C137" s="51"/>
      <c r="D137" s="51"/>
      <c r="E137" s="51"/>
      <c r="F137" s="51"/>
      <c r="G137" s="51">
        <f>SUM(G130:G136)</f>
        <v>104773</v>
      </c>
      <c r="H137" s="53">
        <f>G137/'2019'!G137*100-100</f>
        <v>-85.388918096890308</v>
      </c>
      <c r="I137" s="51">
        <f>SUM(I130:I136)</f>
        <v>95623</v>
      </c>
      <c r="J137" s="51">
        <f>SUM(J130:J136)</f>
        <v>9150</v>
      </c>
      <c r="K137" s="53">
        <f>I137/'2019'!I137*100-100</f>
        <v>-83.445860556265345</v>
      </c>
      <c r="L137" s="53">
        <f>J137/'2019'!J137*100-100</f>
        <v>-93.438084924806901</v>
      </c>
      <c r="M137" s="51">
        <f>SUM(M130:M136)</f>
        <v>581052</v>
      </c>
      <c r="N137" s="53">
        <f>M137/'2019'!M137*100-100</f>
        <v>-69.231665355202139</v>
      </c>
      <c r="O137" s="51">
        <f>SUM(O130:O136)</f>
        <v>540046</v>
      </c>
      <c r="P137" s="51">
        <f>SUM(P130:P136)</f>
        <v>41006</v>
      </c>
      <c r="Q137" s="53">
        <f>O137/'2019'!O137*100-100</f>
        <v>-65.521899709195623</v>
      </c>
      <c r="R137" s="53">
        <f>P137/'2019'!P137*100-100</f>
        <v>-87.270317171071213</v>
      </c>
      <c r="S137" s="51"/>
    </row>
    <row r="138" spans="1:19" s="44" customFormat="1" x14ac:dyDescent="0.2">
      <c r="A138" s="54"/>
      <c r="B138" s="55" t="s">
        <v>85</v>
      </c>
      <c r="C138" s="56"/>
      <c r="D138" s="56"/>
      <c r="E138" s="56"/>
      <c r="F138" s="56"/>
      <c r="G138" s="56">
        <f>G137+G126+G115+G104+G93+G82+G71+G60+G49+G38+G27+G16</f>
        <v>5553535</v>
      </c>
      <c r="H138" s="59">
        <f>G138/'2019'!G138*100-100</f>
        <v>-47.963530193330641</v>
      </c>
      <c r="I138" s="56">
        <f>I137+I126+I115+I104+I93+I82+I71+I60+I49+I38+I27+I16</f>
        <v>4798621</v>
      </c>
      <c r="J138" s="56">
        <f>J137+J126+J115+J104+J93+J82+J71+J60+J49+J38+J27+J16</f>
        <v>754914</v>
      </c>
      <c r="K138" s="59">
        <f>I138/'2019'!I138*100-100</f>
        <v>-45.834411782865871</v>
      </c>
      <c r="L138" s="59">
        <f>J138/'2019'!J138*100-100</f>
        <v>-58.366134078526557</v>
      </c>
      <c r="M138" s="56">
        <f>M137+M126+M115+M104+M93+M82+M71+M60+M49+M38+M27+M16</f>
        <v>17297681</v>
      </c>
      <c r="N138" s="59">
        <f>M138/'2019'!M138*100-100</f>
        <v>-38.41099063287168</v>
      </c>
      <c r="O138" s="56">
        <f>O137+O126+O115+O104+O93+O82+O71+O60+O49+O38+O27+O16</f>
        <v>15208708</v>
      </c>
      <c r="P138" s="56">
        <f>P137+P126+P115+P104+P93+P82+P71+P60+P49+P38+P27+P16</f>
        <v>2088973</v>
      </c>
      <c r="Q138" s="59">
        <f>O138/'2019'!O138*100-100</f>
        <v>-35.82234927372663</v>
      </c>
      <c r="R138" s="59">
        <f>P138/'2019'!P138*100-100</f>
        <v>-52.391725670695081</v>
      </c>
      <c r="S138" s="56"/>
    </row>
    <row r="139" spans="1:19" x14ac:dyDescent="0.2">
      <c r="A139" s="3" t="s">
        <v>42</v>
      </c>
    </row>
    <row r="140" spans="1:19" x14ac:dyDescent="0.2">
      <c r="A140" s="3" t="s">
        <v>43</v>
      </c>
    </row>
    <row r="141" spans="1:19" x14ac:dyDescent="0.2">
      <c r="A141" s="3" t="s">
        <v>44</v>
      </c>
    </row>
    <row r="142" spans="1:19" x14ac:dyDescent="0.2">
      <c r="A142" s="3" t="s">
        <v>45</v>
      </c>
    </row>
    <row r="143" spans="1:19" x14ac:dyDescent="0.2">
      <c r="A143" s="3" t="s">
        <v>46</v>
      </c>
    </row>
    <row r="144" spans="1:19" x14ac:dyDescent="0.2">
      <c r="A144" s="3" t="s">
        <v>47</v>
      </c>
    </row>
    <row r="145" spans="1:1" x14ac:dyDescent="0.2">
      <c r="A145" s="3" t="s">
        <v>48</v>
      </c>
    </row>
    <row r="147" spans="1:1" x14ac:dyDescent="0.2">
      <c r="A147" s="3" t="s">
        <v>49</v>
      </c>
    </row>
    <row r="148" spans="1:1" x14ac:dyDescent="0.2">
      <c r="A148" s="3" t="s">
        <v>50</v>
      </c>
    </row>
    <row r="150" spans="1:1" x14ac:dyDescent="0.2">
      <c r="A150" s="3" t="s">
        <v>51</v>
      </c>
    </row>
    <row r="151" spans="1:1" x14ac:dyDescent="0.2">
      <c r="A151" s="3" t="s">
        <v>52</v>
      </c>
    </row>
    <row r="152" spans="1:1" x14ac:dyDescent="0.2">
      <c r="A152" s="3" t="s">
        <v>53</v>
      </c>
    </row>
    <row r="153" spans="1:1" x14ac:dyDescent="0.2">
      <c r="A153" s="3" t="s">
        <v>54</v>
      </c>
    </row>
    <row r="154" spans="1:1" x14ac:dyDescent="0.2">
      <c r="A154" s="3" t="s">
        <v>55</v>
      </c>
    </row>
    <row r="155" spans="1:1" x14ac:dyDescent="0.2">
      <c r="A155" s="3" t="s">
        <v>56</v>
      </c>
    </row>
    <row r="156" spans="1:1" x14ac:dyDescent="0.2">
      <c r="A156" s="3" t="s">
        <v>57</v>
      </c>
    </row>
    <row r="157" spans="1:1" x14ac:dyDescent="0.2">
      <c r="A157" s="3" t="s">
        <v>58</v>
      </c>
    </row>
    <row r="158" spans="1:1" x14ac:dyDescent="0.2">
      <c r="A158" s="3" t="s">
        <v>59</v>
      </c>
    </row>
    <row r="159" spans="1:1" x14ac:dyDescent="0.2">
      <c r="A159" s="3" t="s">
        <v>60</v>
      </c>
    </row>
    <row r="160" spans="1:1" x14ac:dyDescent="0.2">
      <c r="A160" s="3" t="s">
        <v>61</v>
      </c>
    </row>
    <row r="161" spans="1:1" x14ac:dyDescent="0.2">
      <c r="A161" s="3" t="s">
        <v>62</v>
      </c>
    </row>
    <row r="162" spans="1:1" x14ac:dyDescent="0.2">
      <c r="A162" s="3" t="s">
        <v>63</v>
      </c>
    </row>
    <row r="163" spans="1:1" x14ac:dyDescent="0.2">
      <c r="A163" s="3" t="s">
        <v>64</v>
      </c>
    </row>
    <row r="164" spans="1:1" x14ac:dyDescent="0.2">
      <c r="A164" s="3" t="s">
        <v>65</v>
      </c>
    </row>
    <row r="165" spans="1:1" x14ac:dyDescent="0.2">
      <c r="A165" s="3" t="s">
        <v>66</v>
      </c>
    </row>
    <row r="166" spans="1:1" x14ac:dyDescent="0.2">
      <c r="A166" s="3" t="s">
        <v>67</v>
      </c>
    </row>
    <row r="167" spans="1:1" x14ac:dyDescent="0.2">
      <c r="A167" s="3" t="s">
        <v>68</v>
      </c>
    </row>
    <row r="168" spans="1:1" x14ac:dyDescent="0.2">
      <c r="A168" s="3" t="s">
        <v>69</v>
      </c>
    </row>
    <row r="169" spans="1:1" x14ac:dyDescent="0.2">
      <c r="A169" s="3" t="s">
        <v>70</v>
      </c>
    </row>
    <row r="170" spans="1:1" x14ac:dyDescent="0.2">
      <c r="A170" s="4" t="s">
        <v>71</v>
      </c>
    </row>
  </sheetData>
  <mergeCells count="27"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35" activePane="bottomLeft" state="frozen"/>
      <selection pane="bottomLeft" activeCell="I42" sqref="I42"/>
    </sheetView>
  </sheetViews>
  <sheetFormatPr baseColWidth="10" defaultColWidth="12.7109375" defaultRowHeight="12.75" x14ac:dyDescent="0.2"/>
  <cols>
    <col min="1" max="1" width="9.140625" style="22" customWidth="1"/>
    <col min="2" max="2" width="24.7109375" style="22" customWidth="1"/>
    <col min="3" max="3" width="9.140625" style="22" customWidth="1" collapsed="1"/>
    <col min="4" max="4" width="22.42578125" style="22" customWidth="1"/>
    <col min="5" max="5" width="14.7109375" style="22" customWidth="1" collapsed="1"/>
    <col min="6" max="6" width="9.140625" style="22" customWidth="1" collapsed="1"/>
    <col min="7" max="7" width="10.140625" style="22" bestFit="1" customWidth="1" collapsed="1"/>
    <col min="8" max="12" width="9.140625" style="22" customWidth="1" collapsed="1"/>
    <col min="13" max="14" width="15.5703125" style="22" customWidth="1" collapsed="1"/>
    <col min="15" max="15" width="10.140625" style="22" bestFit="1" customWidth="1" collapsed="1"/>
    <col min="16" max="18" width="9.140625" style="22" customWidth="1" collapsed="1"/>
    <col min="19" max="19" width="17" style="22" customWidth="1" collapsed="1"/>
    <col min="20" max="16384" width="12.7109375" style="22" collapsed="1"/>
  </cols>
  <sheetData>
    <row r="1" spans="1:19" x14ac:dyDescent="0.2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19" ht="13.5" thickBot="1" x14ac:dyDescent="0.25">
      <c r="A2" s="103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</row>
    <row r="3" spans="1:19" x14ac:dyDescent="0.2">
      <c r="A3" s="105" t="s">
        <v>2</v>
      </c>
      <c r="B3" s="106"/>
      <c r="C3" s="111" t="s">
        <v>3</v>
      </c>
      <c r="D3" s="111" t="s">
        <v>4</v>
      </c>
      <c r="E3" s="111" t="s">
        <v>5</v>
      </c>
      <c r="F3" s="111" t="s">
        <v>6</v>
      </c>
      <c r="G3" s="111" t="s">
        <v>7</v>
      </c>
      <c r="H3" s="106"/>
      <c r="I3" s="111" t="s">
        <v>7</v>
      </c>
      <c r="J3" s="106"/>
      <c r="K3" s="106"/>
      <c r="L3" s="106"/>
      <c r="M3" s="111" t="s">
        <v>8</v>
      </c>
      <c r="N3" s="106"/>
      <c r="O3" s="111" t="s">
        <v>8</v>
      </c>
      <c r="P3" s="106"/>
      <c r="Q3" s="106"/>
      <c r="R3" s="106"/>
      <c r="S3" s="113" t="s">
        <v>9</v>
      </c>
    </row>
    <row r="4" spans="1:19" x14ac:dyDescent="0.2">
      <c r="A4" s="107"/>
      <c r="B4" s="108"/>
      <c r="C4" s="108"/>
      <c r="D4" s="108"/>
      <c r="E4" s="108"/>
      <c r="F4" s="108"/>
      <c r="G4" s="108"/>
      <c r="H4" s="108"/>
      <c r="I4" s="115" t="s">
        <v>10</v>
      </c>
      <c r="J4" s="108"/>
      <c r="K4" s="108"/>
      <c r="L4" s="108"/>
      <c r="M4" s="108"/>
      <c r="N4" s="108"/>
      <c r="O4" s="115" t="s">
        <v>10</v>
      </c>
      <c r="P4" s="108"/>
      <c r="Q4" s="108"/>
      <c r="R4" s="108"/>
      <c r="S4" s="114"/>
    </row>
    <row r="5" spans="1:19" ht="38.25" x14ac:dyDescent="0.2">
      <c r="A5" s="107"/>
      <c r="B5" s="108"/>
      <c r="C5" s="108"/>
      <c r="D5" s="108"/>
      <c r="E5" s="108"/>
      <c r="F5" s="108"/>
      <c r="G5" s="108"/>
      <c r="H5" s="108"/>
      <c r="I5" s="23" t="s">
        <v>11</v>
      </c>
      <c r="J5" s="23" t="s">
        <v>12</v>
      </c>
      <c r="K5" s="23" t="s">
        <v>11</v>
      </c>
      <c r="L5" s="23" t="s">
        <v>12</v>
      </c>
      <c r="M5" s="108"/>
      <c r="N5" s="108"/>
      <c r="O5" s="23" t="s">
        <v>11</v>
      </c>
      <c r="P5" s="23" t="s">
        <v>12</v>
      </c>
      <c r="Q5" s="23" t="s">
        <v>11</v>
      </c>
      <c r="R5" s="23" t="s">
        <v>12</v>
      </c>
      <c r="S5" s="114"/>
    </row>
    <row r="6" spans="1:19" ht="51.75" thickBot="1" x14ac:dyDescent="0.25">
      <c r="A6" s="109"/>
      <c r="B6" s="110"/>
      <c r="C6" s="24" t="s">
        <v>13</v>
      </c>
      <c r="D6" s="24" t="s">
        <v>13</v>
      </c>
      <c r="E6" s="24" t="s">
        <v>13</v>
      </c>
      <c r="F6" s="24" t="s">
        <v>13</v>
      </c>
      <c r="G6" s="24" t="s">
        <v>13</v>
      </c>
      <c r="H6" s="24" t="s">
        <v>14</v>
      </c>
      <c r="I6" s="24" t="s">
        <v>13</v>
      </c>
      <c r="J6" s="24" t="s">
        <v>13</v>
      </c>
      <c r="K6" s="24" t="s">
        <v>14</v>
      </c>
      <c r="L6" s="24" t="s">
        <v>14</v>
      </c>
      <c r="M6" s="24" t="s">
        <v>13</v>
      </c>
      <c r="N6" s="24" t="s">
        <v>14</v>
      </c>
      <c r="O6" s="24" t="s">
        <v>13</v>
      </c>
      <c r="P6" s="24" t="s">
        <v>13</v>
      </c>
      <c r="Q6" s="24" t="s">
        <v>14</v>
      </c>
      <c r="R6" s="24" t="s">
        <v>14</v>
      </c>
      <c r="S6" s="25" t="s">
        <v>13</v>
      </c>
    </row>
    <row r="7" spans="1:19" x14ac:dyDescent="0.2">
      <c r="A7" s="112" t="s">
        <v>72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</row>
    <row r="8" spans="1:19" x14ac:dyDescent="0.2">
      <c r="A8" s="112" t="s">
        <v>16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</row>
    <row r="9" spans="1:19" x14ac:dyDescent="0.2">
      <c r="A9" s="26" t="s">
        <v>17</v>
      </c>
      <c r="B9" s="27" t="s">
        <v>18</v>
      </c>
      <c r="C9" s="28">
        <v>420</v>
      </c>
      <c r="D9" s="28">
        <v>392</v>
      </c>
      <c r="E9" s="28">
        <v>20438</v>
      </c>
      <c r="F9" s="28">
        <v>19436</v>
      </c>
      <c r="G9" s="28">
        <v>69091</v>
      </c>
      <c r="H9" s="28">
        <v>1.7</v>
      </c>
      <c r="I9" s="28">
        <v>53071</v>
      </c>
      <c r="J9" s="28">
        <v>16020</v>
      </c>
      <c r="K9" s="28">
        <v>3.3</v>
      </c>
      <c r="L9" s="28">
        <v>-3</v>
      </c>
      <c r="M9" s="28">
        <v>157076</v>
      </c>
      <c r="N9" s="28">
        <v>0.4</v>
      </c>
      <c r="O9" s="28">
        <v>121634</v>
      </c>
      <c r="P9" s="28">
        <v>35442</v>
      </c>
      <c r="Q9" s="28">
        <v>2.9</v>
      </c>
      <c r="R9" s="28">
        <v>-7.3</v>
      </c>
      <c r="S9" s="28">
        <v>2.2999999999999998</v>
      </c>
    </row>
    <row r="10" spans="1:19" x14ac:dyDescent="0.2">
      <c r="A10" s="26" t="s">
        <v>19</v>
      </c>
      <c r="B10" s="27" t="s">
        <v>20</v>
      </c>
      <c r="C10" s="28">
        <v>561</v>
      </c>
      <c r="D10" s="28">
        <v>534</v>
      </c>
      <c r="E10" s="28">
        <v>29310</v>
      </c>
      <c r="F10" s="28">
        <v>28280</v>
      </c>
      <c r="G10" s="28">
        <v>134020</v>
      </c>
      <c r="H10" s="28">
        <v>-4.9000000000000004</v>
      </c>
      <c r="I10" s="28">
        <v>107547</v>
      </c>
      <c r="J10" s="28">
        <v>26473</v>
      </c>
      <c r="K10" s="28">
        <v>-4.7</v>
      </c>
      <c r="L10" s="28">
        <v>-5.7</v>
      </c>
      <c r="M10" s="28">
        <v>272217</v>
      </c>
      <c r="N10" s="28">
        <v>-2.9</v>
      </c>
      <c r="O10" s="28">
        <v>222144</v>
      </c>
      <c r="P10" s="28">
        <v>50073</v>
      </c>
      <c r="Q10" s="28">
        <v>-2.2000000000000002</v>
      </c>
      <c r="R10" s="28">
        <v>-5.7</v>
      </c>
      <c r="S10" s="28">
        <v>2</v>
      </c>
    </row>
    <row r="11" spans="1:19" x14ac:dyDescent="0.2">
      <c r="A11" s="26" t="s">
        <v>21</v>
      </c>
      <c r="B11" s="27" t="s">
        <v>22</v>
      </c>
      <c r="C11" s="28">
        <v>548</v>
      </c>
      <c r="D11" s="28">
        <v>528</v>
      </c>
      <c r="E11" s="28">
        <v>26103</v>
      </c>
      <c r="F11" s="28">
        <v>25131</v>
      </c>
      <c r="G11" s="28">
        <v>99773</v>
      </c>
      <c r="H11" s="28">
        <v>-4.7</v>
      </c>
      <c r="I11" s="28">
        <v>89717</v>
      </c>
      <c r="J11" s="28">
        <v>10056</v>
      </c>
      <c r="K11" s="28">
        <v>-4.3</v>
      </c>
      <c r="L11" s="28">
        <v>-7.8</v>
      </c>
      <c r="M11" s="28">
        <v>248390</v>
      </c>
      <c r="N11" s="28">
        <v>-6.5</v>
      </c>
      <c r="O11" s="28">
        <v>224436</v>
      </c>
      <c r="P11" s="28">
        <v>23954</v>
      </c>
      <c r="Q11" s="28">
        <v>-6.7</v>
      </c>
      <c r="R11" s="28">
        <v>-4.7</v>
      </c>
      <c r="S11" s="28">
        <v>2.5</v>
      </c>
    </row>
    <row r="12" spans="1:19" x14ac:dyDescent="0.2">
      <c r="A12" s="26" t="s">
        <v>23</v>
      </c>
      <c r="B12" s="27" t="s">
        <v>24</v>
      </c>
      <c r="C12" s="28">
        <v>737</v>
      </c>
      <c r="D12" s="28">
        <v>687</v>
      </c>
      <c r="E12" s="28">
        <v>39309</v>
      </c>
      <c r="F12" s="28">
        <v>37659</v>
      </c>
      <c r="G12" s="28">
        <v>131573</v>
      </c>
      <c r="H12" s="28">
        <v>-1</v>
      </c>
      <c r="I12" s="28">
        <v>116774</v>
      </c>
      <c r="J12" s="28">
        <v>14799</v>
      </c>
      <c r="K12" s="28">
        <v>-1.4</v>
      </c>
      <c r="L12" s="28">
        <v>2.2999999999999998</v>
      </c>
      <c r="M12" s="28">
        <v>440441</v>
      </c>
      <c r="N12" s="28">
        <v>-1.9</v>
      </c>
      <c r="O12" s="28">
        <v>405823</v>
      </c>
      <c r="P12" s="28">
        <v>34618</v>
      </c>
      <c r="Q12" s="28">
        <v>-2.1</v>
      </c>
      <c r="R12" s="28">
        <v>-0.2</v>
      </c>
      <c r="S12" s="28">
        <v>3.3</v>
      </c>
    </row>
    <row r="13" spans="1:19" x14ac:dyDescent="0.2">
      <c r="A13" s="26" t="s">
        <v>25</v>
      </c>
      <c r="B13" s="27" t="s">
        <v>26</v>
      </c>
      <c r="C13" s="28">
        <v>856</v>
      </c>
      <c r="D13" s="28">
        <v>823</v>
      </c>
      <c r="E13" s="28">
        <v>44463</v>
      </c>
      <c r="F13" s="28">
        <v>42706</v>
      </c>
      <c r="G13" s="28">
        <v>166881</v>
      </c>
      <c r="H13" s="28">
        <v>-0.9</v>
      </c>
      <c r="I13" s="28">
        <v>124657</v>
      </c>
      <c r="J13" s="28">
        <v>42224</v>
      </c>
      <c r="K13" s="28">
        <v>3.6</v>
      </c>
      <c r="L13" s="28">
        <v>-12.4</v>
      </c>
      <c r="M13" s="28">
        <v>501685</v>
      </c>
      <c r="N13" s="28">
        <v>-2.7</v>
      </c>
      <c r="O13" s="28">
        <v>377237</v>
      </c>
      <c r="P13" s="28">
        <v>124448</v>
      </c>
      <c r="Q13" s="28">
        <v>0.6</v>
      </c>
      <c r="R13" s="28">
        <v>-11.7</v>
      </c>
      <c r="S13" s="28">
        <v>3</v>
      </c>
    </row>
    <row r="14" spans="1:19" x14ac:dyDescent="0.2">
      <c r="A14" s="26" t="s">
        <v>27</v>
      </c>
      <c r="B14" s="27" t="s">
        <v>28</v>
      </c>
      <c r="C14" s="28">
        <v>111</v>
      </c>
      <c r="D14" s="28">
        <v>106</v>
      </c>
      <c r="E14" s="28">
        <v>5099</v>
      </c>
      <c r="F14" s="28">
        <v>4912</v>
      </c>
      <c r="G14" s="28">
        <v>16549</v>
      </c>
      <c r="H14" s="28">
        <v>-2.6</v>
      </c>
      <c r="I14" s="28">
        <v>13097</v>
      </c>
      <c r="J14" s="28">
        <v>3452</v>
      </c>
      <c r="K14" s="28">
        <v>-5.5</v>
      </c>
      <c r="L14" s="28">
        <v>10.4</v>
      </c>
      <c r="M14" s="28">
        <v>55839</v>
      </c>
      <c r="N14" s="28">
        <v>-3.1</v>
      </c>
      <c r="O14" s="28">
        <v>48533</v>
      </c>
      <c r="P14" s="28">
        <v>7306</v>
      </c>
      <c r="Q14" s="28">
        <v>-4.5999999999999996</v>
      </c>
      <c r="R14" s="28">
        <v>8.1</v>
      </c>
      <c r="S14" s="28">
        <v>3.4</v>
      </c>
    </row>
    <row r="15" spans="1:19" x14ac:dyDescent="0.2">
      <c r="A15" s="26" t="s">
        <v>29</v>
      </c>
      <c r="B15" s="27" t="s">
        <v>30</v>
      </c>
      <c r="C15" s="28">
        <v>201</v>
      </c>
      <c r="D15" s="28">
        <v>193</v>
      </c>
      <c r="E15" s="28">
        <v>11186</v>
      </c>
      <c r="F15" s="28">
        <v>10806</v>
      </c>
      <c r="G15" s="28">
        <v>41655</v>
      </c>
      <c r="H15" s="28">
        <v>-0.9</v>
      </c>
      <c r="I15" s="28">
        <v>35617</v>
      </c>
      <c r="J15" s="28">
        <v>6038</v>
      </c>
      <c r="K15" s="28">
        <v>-0.9</v>
      </c>
      <c r="L15" s="28">
        <v>-0.8</v>
      </c>
      <c r="M15" s="28">
        <v>110982</v>
      </c>
      <c r="N15" s="28">
        <v>-3.4</v>
      </c>
      <c r="O15" s="28">
        <v>97548</v>
      </c>
      <c r="P15" s="28">
        <v>13434</v>
      </c>
      <c r="Q15" s="28">
        <v>-3.2</v>
      </c>
      <c r="R15" s="28">
        <v>-5</v>
      </c>
      <c r="S15" s="28">
        <v>2.7</v>
      </c>
    </row>
    <row r="16" spans="1:19" s="46" customFormat="1" x14ac:dyDescent="0.2">
      <c r="A16" s="49"/>
      <c r="B16" s="50" t="s">
        <v>75</v>
      </c>
      <c r="C16" s="51"/>
      <c r="D16" s="51"/>
      <c r="E16" s="51"/>
      <c r="F16" s="51"/>
      <c r="G16" s="51">
        <f>SUM(G9:G15)</f>
        <v>659542</v>
      </c>
      <c r="H16" s="51"/>
      <c r="I16" s="51">
        <f>SUM(I9:I15)</f>
        <v>540480</v>
      </c>
      <c r="J16" s="51">
        <f>SUM(J9:J15)</f>
        <v>119062</v>
      </c>
      <c r="K16" s="51"/>
      <c r="L16" s="51"/>
      <c r="M16" s="51">
        <f>SUM(M9:M15)</f>
        <v>1786630</v>
      </c>
      <c r="N16" s="51"/>
      <c r="O16" s="51">
        <f>SUM(O9:O15)</f>
        <v>1497355</v>
      </c>
      <c r="P16" s="51">
        <f>SUM(P9:P15)</f>
        <v>289275</v>
      </c>
      <c r="Q16" s="51"/>
      <c r="R16" s="51"/>
      <c r="S16" s="51"/>
    </row>
    <row r="17" spans="1:19" s="41" customFormat="1" x14ac:dyDescent="0.2">
      <c r="A17" s="26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19" s="41" customFormat="1" x14ac:dyDescent="0.2">
      <c r="A18" s="26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</row>
    <row r="19" spans="1:19" x14ac:dyDescent="0.2">
      <c r="A19" s="112" t="s">
        <v>31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</row>
    <row r="20" spans="1:19" x14ac:dyDescent="0.2">
      <c r="A20" s="26" t="s">
        <v>17</v>
      </c>
      <c r="B20" s="27" t="s">
        <v>18</v>
      </c>
      <c r="C20" s="28">
        <v>421</v>
      </c>
      <c r="D20" s="28">
        <v>390</v>
      </c>
      <c r="E20" s="28">
        <v>20468</v>
      </c>
      <c r="F20" s="28">
        <v>19371</v>
      </c>
      <c r="G20" s="28">
        <v>70204</v>
      </c>
      <c r="H20" s="28">
        <v>-0.2</v>
      </c>
      <c r="I20" s="28">
        <v>52745</v>
      </c>
      <c r="J20" s="28">
        <v>17459</v>
      </c>
      <c r="K20" s="28">
        <v>1.5</v>
      </c>
      <c r="L20" s="28">
        <v>-4.8</v>
      </c>
      <c r="M20" s="28">
        <v>155033</v>
      </c>
      <c r="N20" s="28">
        <v>-6.3</v>
      </c>
      <c r="O20" s="28">
        <v>118736</v>
      </c>
      <c r="P20" s="28">
        <v>36297</v>
      </c>
      <c r="Q20" s="28">
        <v>-1.5</v>
      </c>
      <c r="R20" s="28">
        <v>-19.2</v>
      </c>
      <c r="S20" s="28">
        <v>2.2000000000000002</v>
      </c>
    </row>
    <row r="21" spans="1:19" x14ac:dyDescent="0.2">
      <c r="A21" s="26" t="s">
        <v>19</v>
      </c>
      <c r="B21" s="27" t="s">
        <v>20</v>
      </c>
      <c r="C21" s="28">
        <v>562</v>
      </c>
      <c r="D21" s="28">
        <v>535</v>
      </c>
      <c r="E21" s="28">
        <v>29272</v>
      </c>
      <c r="F21" s="28">
        <v>28367</v>
      </c>
      <c r="G21" s="28">
        <v>138732</v>
      </c>
      <c r="H21" s="28">
        <v>3.5</v>
      </c>
      <c r="I21" s="28">
        <v>113393</v>
      </c>
      <c r="J21" s="28">
        <v>25339</v>
      </c>
      <c r="K21" s="28">
        <v>4.7</v>
      </c>
      <c r="L21" s="28">
        <v>-1.6</v>
      </c>
      <c r="M21" s="28">
        <v>273272</v>
      </c>
      <c r="N21" s="28">
        <v>1.8</v>
      </c>
      <c r="O21" s="28">
        <v>227399</v>
      </c>
      <c r="P21" s="28">
        <v>45873</v>
      </c>
      <c r="Q21" s="28">
        <v>3.1</v>
      </c>
      <c r="R21" s="28">
        <v>-4.0999999999999996</v>
      </c>
      <c r="S21" s="28">
        <v>2</v>
      </c>
    </row>
    <row r="22" spans="1:19" x14ac:dyDescent="0.2">
      <c r="A22" s="26" t="s">
        <v>21</v>
      </c>
      <c r="B22" s="27" t="s">
        <v>22</v>
      </c>
      <c r="C22" s="28">
        <v>548</v>
      </c>
      <c r="D22" s="28">
        <v>529</v>
      </c>
      <c r="E22" s="28">
        <v>26073</v>
      </c>
      <c r="F22" s="28">
        <v>25172</v>
      </c>
      <c r="G22" s="28">
        <v>109401</v>
      </c>
      <c r="H22" s="28">
        <v>3.5</v>
      </c>
      <c r="I22" s="28">
        <v>98693</v>
      </c>
      <c r="J22" s="28">
        <v>10708</v>
      </c>
      <c r="K22" s="28">
        <v>3.7</v>
      </c>
      <c r="L22" s="28">
        <v>2.4</v>
      </c>
      <c r="M22" s="28">
        <v>251480</v>
      </c>
      <c r="N22" s="28">
        <v>-0.8</v>
      </c>
      <c r="O22" s="28">
        <v>227322</v>
      </c>
      <c r="P22" s="28">
        <v>24158</v>
      </c>
      <c r="Q22" s="28">
        <v>-0.7</v>
      </c>
      <c r="R22" s="28">
        <v>-0.9</v>
      </c>
      <c r="S22" s="28">
        <v>2.2999999999999998</v>
      </c>
    </row>
    <row r="23" spans="1:19" x14ac:dyDescent="0.2">
      <c r="A23" s="26" t="s">
        <v>23</v>
      </c>
      <c r="B23" s="27" t="s">
        <v>24</v>
      </c>
      <c r="C23" s="28">
        <v>737</v>
      </c>
      <c r="D23" s="28">
        <v>684</v>
      </c>
      <c r="E23" s="28">
        <v>39245</v>
      </c>
      <c r="F23" s="28">
        <v>37538</v>
      </c>
      <c r="G23" s="28">
        <v>140732</v>
      </c>
      <c r="H23" s="28">
        <v>0.5</v>
      </c>
      <c r="I23" s="28">
        <v>124371</v>
      </c>
      <c r="J23" s="28">
        <v>16361</v>
      </c>
      <c r="K23" s="28">
        <v>-0.3</v>
      </c>
      <c r="L23" s="28">
        <v>7.1</v>
      </c>
      <c r="M23" s="28">
        <v>471901</v>
      </c>
      <c r="N23" s="28">
        <v>1.4</v>
      </c>
      <c r="O23" s="28">
        <v>431055</v>
      </c>
      <c r="P23" s="28">
        <v>40846</v>
      </c>
      <c r="Q23" s="28">
        <v>0.4</v>
      </c>
      <c r="R23" s="28">
        <v>13.4</v>
      </c>
      <c r="S23" s="28">
        <v>3.4</v>
      </c>
    </row>
    <row r="24" spans="1:19" x14ac:dyDescent="0.2">
      <c r="A24" s="26" t="s">
        <v>25</v>
      </c>
      <c r="B24" s="27" t="s">
        <v>26</v>
      </c>
      <c r="C24" s="28">
        <v>855</v>
      </c>
      <c r="D24" s="28">
        <v>820</v>
      </c>
      <c r="E24" s="28">
        <v>43827</v>
      </c>
      <c r="F24" s="28">
        <v>42164</v>
      </c>
      <c r="G24" s="28">
        <v>179687</v>
      </c>
      <c r="H24" s="28">
        <v>-5.9</v>
      </c>
      <c r="I24" s="28">
        <v>119747</v>
      </c>
      <c r="J24" s="28">
        <v>59940</v>
      </c>
      <c r="K24" s="28">
        <v>-4.3</v>
      </c>
      <c r="L24" s="28">
        <v>-9.1</v>
      </c>
      <c r="M24" s="28">
        <v>550181</v>
      </c>
      <c r="N24" s="28">
        <v>-5.9</v>
      </c>
      <c r="O24" s="28">
        <v>351373</v>
      </c>
      <c r="P24" s="28">
        <v>198808</v>
      </c>
      <c r="Q24" s="28">
        <v>-6.5</v>
      </c>
      <c r="R24" s="28">
        <v>-5</v>
      </c>
      <c r="S24" s="28">
        <v>3.1</v>
      </c>
    </row>
    <row r="25" spans="1:19" x14ac:dyDescent="0.2">
      <c r="A25" s="26" t="s">
        <v>27</v>
      </c>
      <c r="B25" s="27" t="s">
        <v>28</v>
      </c>
      <c r="C25" s="28">
        <v>111</v>
      </c>
      <c r="D25" s="28">
        <v>106</v>
      </c>
      <c r="E25" s="28">
        <v>5100</v>
      </c>
      <c r="F25" s="28">
        <v>4891</v>
      </c>
      <c r="G25" s="28">
        <v>18225</v>
      </c>
      <c r="H25" s="28">
        <v>3</v>
      </c>
      <c r="I25" s="28">
        <v>14355</v>
      </c>
      <c r="J25" s="28">
        <v>3870</v>
      </c>
      <c r="K25" s="28">
        <v>4.8</v>
      </c>
      <c r="L25" s="28">
        <v>-3.3</v>
      </c>
      <c r="M25" s="28">
        <v>59260</v>
      </c>
      <c r="N25" s="28">
        <v>-0.1</v>
      </c>
      <c r="O25" s="28">
        <v>51042</v>
      </c>
      <c r="P25" s="28">
        <v>8218</v>
      </c>
      <c r="Q25" s="28">
        <v>0.6</v>
      </c>
      <c r="R25" s="28">
        <v>-4.0999999999999996</v>
      </c>
      <c r="S25" s="28">
        <v>3.3</v>
      </c>
    </row>
    <row r="26" spans="1:19" x14ac:dyDescent="0.2">
      <c r="A26" s="26" t="s">
        <v>29</v>
      </c>
      <c r="B26" s="27" t="s">
        <v>30</v>
      </c>
      <c r="C26" s="28">
        <v>202</v>
      </c>
      <c r="D26" s="28">
        <v>196</v>
      </c>
      <c r="E26" s="28">
        <v>11212</v>
      </c>
      <c r="F26" s="28">
        <v>10851</v>
      </c>
      <c r="G26" s="28">
        <v>40677</v>
      </c>
      <c r="H26" s="28">
        <v>-1</v>
      </c>
      <c r="I26" s="28">
        <v>36431</v>
      </c>
      <c r="J26" s="28">
        <v>4246</v>
      </c>
      <c r="K26" s="28">
        <v>1.9</v>
      </c>
      <c r="L26" s="28">
        <v>-20.399999999999999</v>
      </c>
      <c r="M26" s="28">
        <v>104771</v>
      </c>
      <c r="N26" s="28">
        <v>-1.7</v>
      </c>
      <c r="O26" s="28">
        <v>94662</v>
      </c>
      <c r="P26" s="28">
        <v>10109</v>
      </c>
      <c r="Q26" s="28">
        <v>0.1</v>
      </c>
      <c r="R26" s="28">
        <v>-16</v>
      </c>
      <c r="S26" s="28">
        <v>2.6</v>
      </c>
    </row>
    <row r="27" spans="1:19" s="46" customFormat="1" x14ac:dyDescent="0.2">
      <c r="A27" s="49"/>
      <c r="B27" s="50" t="s">
        <v>75</v>
      </c>
      <c r="C27" s="51"/>
      <c r="D27" s="51"/>
      <c r="E27" s="51"/>
      <c r="F27" s="51"/>
      <c r="G27" s="51">
        <f>SUM(G20:G26)</f>
        <v>697658</v>
      </c>
      <c r="H27" s="51"/>
      <c r="I27" s="51">
        <f>SUM(I20:I26)</f>
        <v>559735</v>
      </c>
      <c r="J27" s="51">
        <f>SUM(J20:J26)</f>
        <v>137923</v>
      </c>
      <c r="K27" s="51"/>
      <c r="L27" s="51"/>
      <c r="M27" s="51">
        <f>SUM(M20:M26)</f>
        <v>1865898</v>
      </c>
      <c r="N27" s="51"/>
      <c r="O27" s="51">
        <f>SUM(O20:O26)</f>
        <v>1501589</v>
      </c>
      <c r="P27" s="51">
        <f>SUM(P20:P26)</f>
        <v>364309</v>
      </c>
      <c r="Q27" s="51"/>
      <c r="R27" s="51"/>
      <c r="S27" s="51"/>
    </row>
    <row r="28" spans="1:19" s="41" customFormat="1" x14ac:dyDescent="0.2">
      <c r="A28" s="47"/>
      <c r="B28" s="48" t="s">
        <v>74</v>
      </c>
      <c r="C28" s="52"/>
      <c r="D28" s="52"/>
      <c r="E28" s="52"/>
      <c r="F28" s="52"/>
      <c r="G28" s="52">
        <f>G27+G16</f>
        <v>1357200</v>
      </c>
      <c r="H28" s="52"/>
      <c r="I28" s="52">
        <f>I27+I16</f>
        <v>1100215</v>
      </c>
      <c r="J28" s="52">
        <f>J27+J16</f>
        <v>256985</v>
      </c>
      <c r="K28" s="52"/>
      <c r="L28" s="52"/>
      <c r="M28" s="52">
        <f>M27+M16</f>
        <v>3652528</v>
      </c>
      <c r="N28" s="52"/>
      <c r="O28" s="52">
        <f>O27+O16</f>
        <v>2998944</v>
      </c>
      <c r="P28" s="52">
        <f>P27+P16</f>
        <v>653584</v>
      </c>
      <c r="Q28" s="52"/>
      <c r="R28" s="52"/>
      <c r="S28" s="52"/>
    </row>
    <row r="29" spans="1:19" s="41" customFormat="1" x14ac:dyDescent="0.2">
      <c r="A29" s="26"/>
      <c r="B29" s="29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  <row r="30" spans="1:19" x14ac:dyDescent="0.2">
      <c r="A30" s="112" t="s">
        <v>32</v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</row>
    <row r="31" spans="1:19" x14ac:dyDescent="0.2">
      <c r="A31" s="26" t="s">
        <v>17</v>
      </c>
      <c r="B31" s="27" t="s">
        <v>18</v>
      </c>
      <c r="C31" s="28">
        <v>420</v>
      </c>
      <c r="D31" s="28">
        <v>399</v>
      </c>
      <c r="E31" s="28">
        <v>20458</v>
      </c>
      <c r="F31" s="28">
        <v>19528</v>
      </c>
      <c r="G31" s="28">
        <v>93333</v>
      </c>
      <c r="H31" s="28">
        <v>1.3</v>
      </c>
      <c r="I31" s="28">
        <v>72467</v>
      </c>
      <c r="J31" s="28">
        <v>20866</v>
      </c>
      <c r="K31" s="28">
        <v>2.8</v>
      </c>
      <c r="L31" s="28">
        <v>-3.6</v>
      </c>
      <c r="M31" s="28">
        <v>202652</v>
      </c>
      <c r="N31" s="28">
        <v>-4</v>
      </c>
      <c r="O31" s="28">
        <v>160416</v>
      </c>
      <c r="P31" s="28">
        <v>42236</v>
      </c>
      <c r="Q31" s="28">
        <v>-2.7</v>
      </c>
      <c r="R31" s="28">
        <v>-8.5</v>
      </c>
      <c r="S31" s="28">
        <v>2.2000000000000002</v>
      </c>
    </row>
    <row r="32" spans="1:19" x14ac:dyDescent="0.2">
      <c r="A32" s="26" t="s">
        <v>19</v>
      </c>
      <c r="B32" s="27" t="s">
        <v>20</v>
      </c>
      <c r="C32" s="28">
        <v>564</v>
      </c>
      <c r="D32" s="28">
        <v>540</v>
      </c>
      <c r="E32" s="28">
        <v>29307</v>
      </c>
      <c r="F32" s="28">
        <v>28495</v>
      </c>
      <c r="G32" s="28">
        <v>175762</v>
      </c>
      <c r="H32" s="28">
        <v>3.6</v>
      </c>
      <c r="I32" s="28">
        <v>142479</v>
      </c>
      <c r="J32" s="28">
        <v>33283</v>
      </c>
      <c r="K32" s="28">
        <v>5.4</v>
      </c>
      <c r="L32" s="28">
        <v>-3.6</v>
      </c>
      <c r="M32" s="28">
        <v>350627</v>
      </c>
      <c r="N32" s="28">
        <v>2.2999999999999998</v>
      </c>
      <c r="O32" s="28">
        <v>286007</v>
      </c>
      <c r="P32" s="28">
        <v>64620</v>
      </c>
      <c r="Q32" s="28">
        <v>2.8</v>
      </c>
      <c r="R32" s="28">
        <v>0.4</v>
      </c>
      <c r="S32" s="28">
        <v>2</v>
      </c>
    </row>
    <row r="33" spans="1:19" x14ac:dyDescent="0.2">
      <c r="A33" s="26" t="s">
        <v>21</v>
      </c>
      <c r="B33" s="27" t="s">
        <v>22</v>
      </c>
      <c r="C33" s="28">
        <v>548</v>
      </c>
      <c r="D33" s="28">
        <v>532</v>
      </c>
      <c r="E33" s="28">
        <v>26087</v>
      </c>
      <c r="F33" s="28">
        <v>25239</v>
      </c>
      <c r="G33" s="28">
        <v>131043</v>
      </c>
      <c r="H33" s="28">
        <v>7.1</v>
      </c>
      <c r="I33" s="28">
        <v>117620</v>
      </c>
      <c r="J33" s="28">
        <v>13423</v>
      </c>
      <c r="K33" s="28">
        <v>7</v>
      </c>
      <c r="L33" s="28">
        <v>8.1999999999999993</v>
      </c>
      <c r="M33" s="28">
        <v>294985</v>
      </c>
      <c r="N33" s="28">
        <v>3.6</v>
      </c>
      <c r="O33" s="28">
        <v>266246</v>
      </c>
      <c r="P33" s="28">
        <v>28739</v>
      </c>
      <c r="Q33" s="28">
        <v>3.8</v>
      </c>
      <c r="R33" s="28">
        <v>1.7</v>
      </c>
      <c r="S33" s="28">
        <v>2.2999999999999998</v>
      </c>
    </row>
    <row r="34" spans="1:19" x14ac:dyDescent="0.2">
      <c r="A34" s="26" t="s">
        <v>23</v>
      </c>
      <c r="B34" s="27" t="s">
        <v>24</v>
      </c>
      <c r="C34" s="28">
        <v>737</v>
      </c>
      <c r="D34" s="28">
        <v>690</v>
      </c>
      <c r="E34" s="28">
        <v>39256</v>
      </c>
      <c r="F34" s="28">
        <v>37569</v>
      </c>
      <c r="G34" s="28">
        <v>169007</v>
      </c>
      <c r="H34" s="28">
        <v>6.7</v>
      </c>
      <c r="I34" s="28">
        <v>150172</v>
      </c>
      <c r="J34" s="28">
        <v>18835</v>
      </c>
      <c r="K34" s="28">
        <v>5.6</v>
      </c>
      <c r="L34" s="28">
        <v>15.9</v>
      </c>
      <c r="M34" s="28">
        <v>550008</v>
      </c>
      <c r="N34" s="28">
        <v>1.1000000000000001</v>
      </c>
      <c r="O34" s="28">
        <v>508403</v>
      </c>
      <c r="P34" s="28">
        <v>41605</v>
      </c>
      <c r="Q34" s="28">
        <v>0.6</v>
      </c>
      <c r="R34" s="28">
        <v>7</v>
      </c>
      <c r="S34" s="28">
        <v>3.3</v>
      </c>
    </row>
    <row r="35" spans="1:19" x14ac:dyDescent="0.2">
      <c r="A35" s="26" t="s">
        <v>25</v>
      </c>
      <c r="B35" s="27" t="s">
        <v>26</v>
      </c>
      <c r="C35" s="28">
        <v>851</v>
      </c>
      <c r="D35" s="28">
        <v>824</v>
      </c>
      <c r="E35" s="28">
        <v>43702</v>
      </c>
      <c r="F35" s="28">
        <v>42140</v>
      </c>
      <c r="G35" s="28">
        <v>170200</v>
      </c>
      <c r="H35" s="28">
        <v>0</v>
      </c>
      <c r="I35" s="28">
        <v>131938</v>
      </c>
      <c r="J35" s="28">
        <v>38262</v>
      </c>
      <c r="K35" s="28">
        <v>-0.7</v>
      </c>
      <c r="L35" s="28">
        <v>2.4</v>
      </c>
      <c r="M35" s="28">
        <v>503020</v>
      </c>
      <c r="N35" s="28">
        <v>-4</v>
      </c>
      <c r="O35" s="28">
        <v>392045</v>
      </c>
      <c r="P35" s="28">
        <v>110975</v>
      </c>
      <c r="Q35" s="28">
        <v>-7.8</v>
      </c>
      <c r="R35" s="28">
        <v>12.5</v>
      </c>
      <c r="S35" s="28">
        <v>3</v>
      </c>
    </row>
    <row r="36" spans="1:19" x14ac:dyDescent="0.2">
      <c r="A36" s="26" t="s">
        <v>27</v>
      </c>
      <c r="B36" s="27" t="s">
        <v>28</v>
      </c>
      <c r="C36" s="28">
        <v>114</v>
      </c>
      <c r="D36" s="28">
        <v>108</v>
      </c>
      <c r="E36" s="28">
        <v>5155</v>
      </c>
      <c r="F36" s="28">
        <v>4924</v>
      </c>
      <c r="G36" s="28">
        <v>21265</v>
      </c>
      <c r="H36" s="28">
        <v>7.5</v>
      </c>
      <c r="I36" s="28">
        <v>17119</v>
      </c>
      <c r="J36" s="28">
        <v>4146</v>
      </c>
      <c r="K36" s="28">
        <v>6.6</v>
      </c>
      <c r="L36" s="28">
        <v>11.2</v>
      </c>
      <c r="M36" s="28">
        <v>69189</v>
      </c>
      <c r="N36" s="28">
        <v>1.9</v>
      </c>
      <c r="O36" s="28">
        <v>60456</v>
      </c>
      <c r="P36" s="28">
        <v>8733</v>
      </c>
      <c r="Q36" s="28">
        <v>1.2</v>
      </c>
      <c r="R36" s="28">
        <v>7.2</v>
      </c>
      <c r="S36" s="28">
        <v>3.3</v>
      </c>
    </row>
    <row r="37" spans="1:19" x14ac:dyDescent="0.2">
      <c r="A37" s="26" t="s">
        <v>29</v>
      </c>
      <c r="B37" s="27" t="s">
        <v>30</v>
      </c>
      <c r="C37" s="28">
        <v>201</v>
      </c>
      <c r="D37" s="28">
        <v>195</v>
      </c>
      <c r="E37" s="28">
        <v>11218</v>
      </c>
      <c r="F37" s="28">
        <v>10871</v>
      </c>
      <c r="G37" s="28">
        <v>56685</v>
      </c>
      <c r="H37" s="28">
        <v>-0.3</v>
      </c>
      <c r="I37" s="28">
        <v>48216</v>
      </c>
      <c r="J37" s="28">
        <v>8469</v>
      </c>
      <c r="K37" s="28">
        <v>-2.2000000000000002</v>
      </c>
      <c r="L37" s="28">
        <v>12</v>
      </c>
      <c r="M37" s="28">
        <v>141701</v>
      </c>
      <c r="N37" s="28">
        <v>-2.2000000000000002</v>
      </c>
      <c r="O37" s="28">
        <v>122756</v>
      </c>
      <c r="P37" s="28">
        <v>18945</v>
      </c>
      <c r="Q37" s="28">
        <v>-4.0999999999999996</v>
      </c>
      <c r="R37" s="28">
        <v>12.2</v>
      </c>
      <c r="S37" s="28">
        <v>2.5</v>
      </c>
    </row>
    <row r="38" spans="1:19" s="46" customFormat="1" x14ac:dyDescent="0.2">
      <c r="A38" s="49"/>
      <c r="B38" s="50" t="s">
        <v>75</v>
      </c>
      <c r="C38" s="51"/>
      <c r="D38" s="51"/>
      <c r="E38" s="51"/>
      <c r="F38" s="51"/>
      <c r="G38" s="51">
        <f>SUM(G31:G37)</f>
        <v>817295</v>
      </c>
      <c r="H38" s="51"/>
      <c r="I38" s="51">
        <f>SUM(I31:I37)</f>
        <v>680011</v>
      </c>
      <c r="J38" s="51">
        <f>SUM(J31:J37)</f>
        <v>137284</v>
      </c>
      <c r="K38" s="51"/>
      <c r="L38" s="51"/>
      <c r="M38" s="51">
        <f>SUM(M31:M37)</f>
        <v>2112182</v>
      </c>
      <c r="N38" s="51"/>
      <c r="O38" s="51">
        <f>SUM(O31:O37)</f>
        <v>1796329</v>
      </c>
      <c r="P38" s="51">
        <f>SUM(P31:P37)</f>
        <v>315853</v>
      </c>
      <c r="Q38" s="51"/>
      <c r="R38" s="51"/>
      <c r="S38" s="51"/>
    </row>
    <row r="39" spans="1:19" s="41" customFormat="1" x14ac:dyDescent="0.2">
      <c r="A39" s="47"/>
      <c r="B39" s="48" t="s">
        <v>76</v>
      </c>
      <c r="C39" s="52"/>
      <c r="D39" s="52"/>
      <c r="E39" s="52"/>
      <c r="F39" s="52"/>
      <c r="G39" s="52">
        <f>G38+G27+G16</f>
        <v>2174495</v>
      </c>
      <c r="H39" s="52"/>
      <c r="I39" s="52">
        <f t="shared" ref="I39:J39" si="0">I38+I27+I16</f>
        <v>1780226</v>
      </c>
      <c r="J39" s="52">
        <f t="shared" si="0"/>
        <v>394269</v>
      </c>
      <c r="K39" s="52"/>
      <c r="L39" s="52"/>
      <c r="M39" s="52">
        <f>M38+M27+M16</f>
        <v>5764710</v>
      </c>
      <c r="N39" s="52"/>
      <c r="O39" s="52">
        <f>O38+O27+O16</f>
        <v>4795273</v>
      </c>
      <c r="P39" s="52">
        <f>P38+P27+P16</f>
        <v>969437</v>
      </c>
      <c r="Q39" s="52"/>
      <c r="R39" s="52"/>
      <c r="S39" s="52"/>
    </row>
    <row r="40" spans="1:19" s="41" customFormat="1" x14ac:dyDescent="0.2">
      <c r="A40" s="26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</row>
    <row r="41" spans="1:19" x14ac:dyDescent="0.2">
      <c r="A41" s="112" t="s">
        <v>33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</row>
    <row r="42" spans="1:19" x14ac:dyDescent="0.2">
      <c r="A42" s="26" t="s">
        <v>17</v>
      </c>
      <c r="B42" s="27" t="s">
        <v>18</v>
      </c>
      <c r="C42" s="28">
        <v>421</v>
      </c>
      <c r="D42" s="28">
        <v>408</v>
      </c>
      <c r="E42" s="28">
        <v>20479</v>
      </c>
      <c r="F42" s="28">
        <v>19885</v>
      </c>
      <c r="G42" s="28">
        <v>111521</v>
      </c>
      <c r="H42" s="28">
        <v>3.4</v>
      </c>
      <c r="I42" s="28">
        <v>80627</v>
      </c>
      <c r="J42" s="28">
        <v>30894</v>
      </c>
      <c r="K42" s="28">
        <v>-0.1</v>
      </c>
      <c r="L42" s="28">
        <v>13.8</v>
      </c>
      <c r="M42" s="28">
        <v>262487</v>
      </c>
      <c r="N42" s="28">
        <v>6.2</v>
      </c>
      <c r="O42" s="28">
        <v>188329</v>
      </c>
      <c r="P42" s="28">
        <v>74158</v>
      </c>
      <c r="Q42" s="28">
        <v>4.4000000000000004</v>
      </c>
      <c r="R42" s="28">
        <v>11.2</v>
      </c>
      <c r="S42" s="28">
        <v>2.4</v>
      </c>
    </row>
    <row r="43" spans="1:19" x14ac:dyDescent="0.2">
      <c r="A43" s="26" t="s">
        <v>19</v>
      </c>
      <c r="B43" s="27" t="s">
        <v>20</v>
      </c>
      <c r="C43" s="28">
        <v>570</v>
      </c>
      <c r="D43" s="28">
        <v>559</v>
      </c>
      <c r="E43" s="28">
        <v>29369</v>
      </c>
      <c r="F43" s="28">
        <v>28689</v>
      </c>
      <c r="G43" s="28">
        <v>182756</v>
      </c>
      <c r="H43" s="28">
        <v>-3.2</v>
      </c>
      <c r="I43" s="28">
        <v>147095</v>
      </c>
      <c r="J43" s="28">
        <v>35661</v>
      </c>
      <c r="K43" s="28">
        <v>-1.5</v>
      </c>
      <c r="L43" s="28">
        <v>-9.5</v>
      </c>
      <c r="M43" s="28">
        <v>373613</v>
      </c>
      <c r="N43" s="28">
        <v>-2.2999999999999998</v>
      </c>
      <c r="O43" s="28">
        <v>309135</v>
      </c>
      <c r="P43" s="28">
        <v>64478</v>
      </c>
      <c r="Q43" s="28">
        <v>0.6</v>
      </c>
      <c r="R43" s="28">
        <v>-14</v>
      </c>
      <c r="S43" s="28">
        <v>2</v>
      </c>
    </row>
    <row r="44" spans="1:19" x14ac:dyDescent="0.2">
      <c r="A44" s="26" t="s">
        <v>21</v>
      </c>
      <c r="B44" s="27" t="s">
        <v>22</v>
      </c>
      <c r="C44" s="28">
        <v>548</v>
      </c>
      <c r="D44" s="28">
        <v>540</v>
      </c>
      <c r="E44" s="28">
        <v>26123</v>
      </c>
      <c r="F44" s="28">
        <v>25516</v>
      </c>
      <c r="G44" s="28">
        <v>136864</v>
      </c>
      <c r="H44" s="28">
        <v>-3.1</v>
      </c>
      <c r="I44" s="28">
        <v>120852</v>
      </c>
      <c r="J44" s="28">
        <v>16012</v>
      </c>
      <c r="K44" s="28">
        <v>-2.4</v>
      </c>
      <c r="L44" s="28">
        <v>-8</v>
      </c>
      <c r="M44" s="28">
        <v>334148</v>
      </c>
      <c r="N44" s="28">
        <v>2.1</v>
      </c>
      <c r="O44" s="28">
        <v>300207</v>
      </c>
      <c r="P44" s="28">
        <v>33941</v>
      </c>
      <c r="Q44" s="28">
        <v>2.9</v>
      </c>
      <c r="R44" s="28">
        <v>-4.2</v>
      </c>
      <c r="S44" s="28">
        <v>2.4</v>
      </c>
    </row>
    <row r="45" spans="1:19" x14ac:dyDescent="0.2">
      <c r="A45" s="26" t="s">
        <v>23</v>
      </c>
      <c r="B45" s="27" t="s">
        <v>24</v>
      </c>
      <c r="C45" s="28">
        <v>735</v>
      </c>
      <c r="D45" s="28">
        <v>713</v>
      </c>
      <c r="E45" s="28">
        <v>39260</v>
      </c>
      <c r="F45" s="28">
        <v>38197</v>
      </c>
      <c r="G45" s="28">
        <v>171512</v>
      </c>
      <c r="H45" s="28">
        <v>-1.8</v>
      </c>
      <c r="I45" s="28">
        <v>150775</v>
      </c>
      <c r="J45" s="28">
        <v>20737</v>
      </c>
      <c r="K45" s="28">
        <v>-1.6</v>
      </c>
      <c r="L45" s="28">
        <v>-3.5</v>
      </c>
      <c r="M45" s="28">
        <v>584928</v>
      </c>
      <c r="N45" s="28">
        <v>2.5</v>
      </c>
      <c r="O45" s="28">
        <v>535277</v>
      </c>
      <c r="P45" s="28">
        <v>49651</v>
      </c>
      <c r="Q45" s="28">
        <v>2.9</v>
      </c>
      <c r="R45" s="28">
        <v>-1.9</v>
      </c>
      <c r="S45" s="28">
        <v>3.4</v>
      </c>
    </row>
    <row r="46" spans="1:19" x14ac:dyDescent="0.2">
      <c r="A46" s="26" t="s">
        <v>25</v>
      </c>
      <c r="B46" s="27" t="s">
        <v>26</v>
      </c>
      <c r="C46" s="28">
        <v>854</v>
      </c>
      <c r="D46" s="28">
        <v>834</v>
      </c>
      <c r="E46" s="28">
        <v>43802</v>
      </c>
      <c r="F46" s="28">
        <v>42530</v>
      </c>
      <c r="G46" s="28">
        <v>168330</v>
      </c>
      <c r="H46" s="28">
        <v>0</v>
      </c>
      <c r="I46" s="28">
        <v>142647</v>
      </c>
      <c r="J46" s="28">
        <v>25683</v>
      </c>
      <c r="K46" s="28">
        <v>1.2</v>
      </c>
      <c r="L46" s="28">
        <v>-5.7</v>
      </c>
      <c r="M46" s="28">
        <v>546402</v>
      </c>
      <c r="N46" s="28">
        <v>5.2</v>
      </c>
      <c r="O46" s="28">
        <v>463080</v>
      </c>
      <c r="P46" s="28">
        <v>83322</v>
      </c>
      <c r="Q46" s="28">
        <v>6</v>
      </c>
      <c r="R46" s="28">
        <v>0.9</v>
      </c>
      <c r="S46" s="28">
        <v>3.2</v>
      </c>
    </row>
    <row r="47" spans="1:19" x14ac:dyDescent="0.2">
      <c r="A47" s="26" t="s">
        <v>27</v>
      </c>
      <c r="B47" s="27" t="s">
        <v>28</v>
      </c>
      <c r="C47" s="28">
        <v>113</v>
      </c>
      <c r="D47" s="28">
        <v>108</v>
      </c>
      <c r="E47" s="28">
        <v>5145</v>
      </c>
      <c r="F47" s="28">
        <v>4926</v>
      </c>
      <c r="G47" s="28">
        <v>20952</v>
      </c>
      <c r="H47" s="28">
        <v>-6.3</v>
      </c>
      <c r="I47" s="28">
        <v>16577</v>
      </c>
      <c r="J47" s="28">
        <v>4375</v>
      </c>
      <c r="K47" s="28">
        <v>-11.4</v>
      </c>
      <c r="L47" s="28">
        <v>19.8</v>
      </c>
      <c r="M47" s="28">
        <v>69538</v>
      </c>
      <c r="N47" s="28">
        <v>-2.5</v>
      </c>
      <c r="O47" s="28">
        <v>59544</v>
      </c>
      <c r="P47" s="28">
        <v>9994</v>
      </c>
      <c r="Q47" s="28">
        <v>-5.7</v>
      </c>
      <c r="R47" s="28">
        <v>21.8</v>
      </c>
      <c r="S47" s="28">
        <v>3.3</v>
      </c>
    </row>
    <row r="48" spans="1:19" x14ac:dyDescent="0.2">
      <c r="A48" s="26" t="s">
        <v>29</v>
      </c>
      <c r="B48" s="27" t="s">
        <v>30</v>
      </c>
      <c r="C48" s="28">
        <v>202</v>
      </c>
      <c r="D48" s="28">
        <v>198</v>
      </c>
      <c r="E48" s="28">
        <v>11232</v>
      </c>
      <c r="F48" s="28">
        <v>10893</v>
      </c>
      <c r="G48" s="28">
        <v>54061</v>
      </c>
      <c r="H48" s="28">
        <v>-4.2</v>
      </c>
      <c r="I48" s="28">
        <v>47008</v>
      </c>
      <c r="J48" s="28">
        <v>7053</v>
      </c>
      <c r="K48" s="28">
        <v>-2.2000000000000002</v>
      </c>
      <c r="L48" s="28">
        <v>-15.6</v>
      </c>
      <c r="M48" s="28">
        <v>142249</v>
      </c>
      <c r="N48" s="28">
        <v>-1.5</v>
      </c>
      <c r="O48" s="28">
        <v>126988</v>
      </c>
      <c r="P48" s="28">
        <v>15261</v>
      </c>
      <c r="Q48" s="28">
        <v>0.7</v>
      </c>
      <c r="R48" s="28">
        <v>-17.2</v>
      </c>
      <c r="S48" s="28">
        <v>2.6</v>
      </c>
    </row>
    <row r="49" spans="1:19" s="46" customFormat="1" x14ac:dyDescent="0.2">
      <c r="A49" s="49"/>
      <c r="B49" s="50" t="s">
        <v>75</v>
      </c>
      <c r="C49" s="51"/>
      <c r="D49" s="51"/>
      <c r="E49" s="51"/>
      <c r="F49" s="51"/>
      <c r="G49" s="51">
        <f>SUM(G42:G48)</f>
        <v>845996</v>
      </c>
      <c r="H49" s="51"/>
      <c r="I49" s="51">
        <f>SUM(I42:I48)</f>
        <v>705581</v>
      </c>
      <c r="J49" s="51">
        <f>SUM(J42:J48)</f>
        <v>140415</v>
      </c>
      <c r="K49" s="51"/>
      <c r="L49" s="51"/>
      <c r="M49" s="51">
        <f>SUM(M42:M48)</f>
        <v>2313365</v>
      </c>
      <c r="N49" s="51"/>
      <c r="O49" s="51">
        <f>SUM(O42:O48)</f>
        <v>1982560</v>
      </c>
      <c r="P49" s="51">
        <f>SUM(P42:P48)</f>
        <v>330805</v>
      </c>
      <c r="Q49" s="51"/>
      <c r="R49" s="51"/>
      <c r="S49" s="51"/>
    </row>
    <row r="50" spans="1:19" s="41" customFormat="1" x14ac:dyDescent="0.2">
      <c r="A50" s="47"/>
      <c r="B50" s="48" t="s">
        <v>77</v>
      </c>
      <c r="C50" s="52"/>
      <c r="D50" s="52"/>
      <c r="E50" s="52"/>
      <c r="F50" s="52"/>
      <c r="G50" s="52">
        <f>G49+G38+G27+G16</f>
        <v>3020491</v>
      </c>
      <c r="H50" s="52"/>
      <c r="I50" s="52">
        <f>I49+I38+I27+I16</f>
        <v>2485807</v>
      </c>
      <c r="J50" s="52">
        <f>J49+J38+J27+J16</f>
        <v>534684</v>
      </c>
      <c r="K50" s="52"/>
      <c r="L50" s="52"/>
      <c r="M50" s="52">
        <f>M49+M38+M27+M16</f>
        <v>8078075</v>
      </c>
      <c r="N50" s="52"/>
      <c r="O50" s="52">
        <f>O49+O38+O27+O16</f>
        <v>6777833</v>
      </c>
      <c r="P50" s="52">
        <f>P49+P38+P27+P16</f>
        <v>1300242</v>
      </c>
      <c r="Q50" s="52"/>
      <c r="R50" s="52"/>
      <c r="S50" s="52"/>
    </row>
    <row r="51" spans="1:19" s="41" customFormat="1" x14ac:dyDescent="0.2">
      <c r="A51" s="26"/>
      <c r="B51" s="29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</row>
    <row r="52" spans="1:19" x14ac:dyDescent="0.2">
      <c r="A52" s="112" t="s">
        <v>34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</row>
    <row r="53" spans="1:19" x14ac:dyDescent="0.2">
      <c r="A53" s="26" t="s">
        <v>17</v>
      </c>
      <c r="B53" s="27" t="s">
        <v>18</v>
      </c>
      <c r="C53" s="28">
        <v>420</v>
      </c>
      <c r="D53" s="28">
        <v>411</v>
      </c>
      <c r="E53" s="28">
        <v>20477</v>
      </c>
      <c r="F53" s="28">
        <v>19902</v>
      </c>
      <c r="G53" s="28">
        <v>128973</v>
      </c>
      <c r="H53" s="28">
        <v>0.8</v>
      </c>
      <c r="I53" s="28">
        <v>99802</v>
      </c>
      <c r="J53" s="28">
        <v>29171</v>
      </c>
      <c r="K53" s="28">
        <v>4.0999999999999996</v>
      </c>
      <c r="L53" s="28">
        <v>-9</v>
      </c>
      <c r="M53" s="28">
        <v>274903</v>
      </c>
      <c r="N53" s="28">
        <v>-5.3</v>
      </c>
      <c r="O53" s="28">
        <v>211249</v>
      </c>
      <c r="P53" s="28">
        <v>63654</v>
      </c>
      <c r="Q53" s="28">
        <v>-1.3</v>
      </c>
      <c r="R53" s="28">
        <v>-16.3</v>
      </c>
      <c r="S53" s="28">
        <v>2.1</v>
      </c>
    </row>
    <row r="54" spans="1:19" x14ac:dyDescent="0.2">
      <c r="A54" s="26" t="s">
        <v>19</v>
      </c>
      <c r="B54" s="27" t="s">
        <v>20</v>
      </c>
      <c r="C54" s="28">
        <v>571</v>
      </c>
      <c r="D54" s="28">
        <v>564</v>
      </c>
      <c r="E54" s="28">
        <v>29438</v>
      </c>
      <c r="F54" s="28">
        <v>28761</v>
      </c>
      <c r="G54" s="28">
        <v>217266</v>
      </c>
      <c r="H54" s="28">
        <v>1.3</v>
      </c>
      <c r="I54" s="28">
        <v>178178</v>
      </c>
      <c r="J54" s="28">
        <v>39088</v>
      </c>
      <c r="K54" s="28">
        <v>3.3</v>
      </c>
      <c r="L54" s="28">
        <v>-6.9</v>
      </c>
      <c r="M54" s="28">
        <v>422793</v>
      </c>
      <c r="N54" s="28">
        <v>-0.9</v>
      </c>
      <c r="O54" s="28">
        <v>351877</v>
      </c>
      <c r="P54" s="28">
        <v>70916</v>
      </c>
      <c r="Q54" s="28">
        <v>1.3</v>
      </c>
      <c r="R54" s="28">
        <v>-10.4</v>
      </c>
      <c r="S54" s="28">
        <v>1.9</v>
      </c>
    </row>
    <row r="55" spans="1:19" x14ac:dyDescent="0.2">
      <c r="A55" s="26" t="s">
        <v>21</v>
      </c>
      <c r="B55" s="27" t="s">
        <v>22</v>
      </c>
      <c r="C55" s="28">
        <v>549</v>
      </c>
      <c r="D55" s="28">
        <v>544</v>
      </c>
      <c r="E55" s="28">
        <v>26138</v>
      </c>
      <c r="F55" s="28">
        <v>25567</v>
      </c>
      <c r="G55" s="28">
        <v>172227</v>
      </c>
      <c r="H55" s="28">
        <v>3.7</v>
      </c>
      <c r="I55" s="28">
        <v>153567</v>
      </c>
      <c r="J55" s="28">
        <v>18660</v>
      </c>
      <c r="K55" s="28">
        <v>3.1</v>
      </c>
      <c r="L55" s="28">
        <v>8.9</v>
      </c>
      <c r="M55" s="28">
        <v>385236</v>
      </c>
      <c r="N55" s="28">
        <v>-2.2999999999999998</v>
      </c>
      <c r="O55" s="28">
        <v>345660</v>
      </c>
      <c r="P55" s="28">
        <v>39576</v>
      </c>
      <c r="Q55" s="28">
        <v>-3.2</v>
      </c>
      <c r="R55" s="28">
        <v>6.3</v>
      </c>
      <c r="S55" s="28">
        <v>2.2000000000000002</v>
      </c>
    </row>
    <row r="56" spans="1:19" x14ac:dyDescent="0.2">
      <c r="A56" s="26" t="s">
        <v>23</v>
      </c>
      <c r="B56" s="27" t="s">
        <v>24</v>
      </c>
      <c r="C56" s="28">
        <v>732</v>
      </c>
      <c r="D56" s="28">
        <v>711</v>
      </c>
      <c r="E56" s="28">
        <v>39068</v>
      </c>
      <c r="F56" s="28">
        <v>37989</v>
      </c>
      <c r="G56" s="28">
        <v>203378</v>
      </c>
      <c r="H56" s="28">
        <v>3.6</v>
      </c>
      <c r="I56" s="28">
        <v>179701</v>
      </c>
      <c r="J56" s="28">
        <v>23677</v>
      </c>
      <c r="K56" s="28">
        <v>2.6</v>
      </c>
      <c r="L56" s="28">
        <v>12</v>
      </c>
      <c r="M56" s="28">
        <v>636875</v>
      </c>
      <c r="N56" s="28">
        <v>0.5</v>
      </c>
      <c r="O56" s="28">
        <v>582596</v>
      </c>
      <c r="P56" s="28">
        <v>54279</v>
      </c>
      <c r="Q56" s="28">
        <v>0.2</v>
      </c>
      <c r="R56" s="28">
        <v>3.9</v>
      </c>
      <c r="S56" s="28">
        <v>3.1</v>
      </c>
    </row>
    <row r="57" spans="1:19" x14ac:dyDescent="0.2">
      <c r="A57" s="26" t="s">
        <v>25</v>
      </c>
      <c r="B57" s="27" t="s">
        <v>26</v>
      </c>
      <c r="C57" s="28">
        <v>850</v>
      </c>
      <c r="D57" s="28">
        <v>838</v>
      </c>
      <c r="E57" s="28">
        <v>43680</v>
      </c>
      <c r="F57" s="28">
        <v>42518</v>
      </c>
      <c r="G57" s="28">
        <v>198000</v>
      </c>
      <c r="H57" s="28">
        <v>-4.3</v>
      </c>
      <c r="I57" s="28">
        <v>166999</v>
      </c>
      <c r="J57" s="28">
        <v>31001</v>
      </c>
      <c r="K57" s="28">
        <v>-3.8</v>
      </c>
      <c r="L57" s="28">
        <v>-7</v>
      </c>
      <c r="M57" s="28">
        <v>554061</v>
      </c>
      <c r="N57" s="28">
        <v>-12.4</v>
      </c>
      <c r="O57" s="28">
        <v>465127</v>
      </c>
      <c r="P57" s="28">
        <v>88934</v>
      </c>
      <c r="Q57" s="28">
        <v>-11.9</v>
      </c>
      <c r="R57" s="28">
        <v>-15.1</v>
      </c>
      <c r="S57" s="28">
        <v>2.8</v>
      </c>
    </row>
    <row r="58" spans="1:19" x14ac:dyDescent="0.2">
      <c r="A58" s="26" t="s">
        <v>27</v>
      </c>
      <c r="B58" s="27" t="s">
        <v>28</v>
      </c>
      <c r="C58" s="28">
        <v>113</v>
      </c>
      <c r="D58" s="28">
        <v>108</v>
      </c>
      <c r="E58" s="28">
        <v>5156</v>
      </c>
      <c r="F58" s="28">
        <v>4958</v>
      </c>
      <c r="G58" s="28">
        <v>25601</v>
      </c>
      <c r="H58" s="28">
        <v>6.7</v>
      </c>
      <c r="I58" s="28">
        <v>20702</v>
      </c>
      <c r="J58" s="28">
        <v>4899</v>
      </c>
      <c r="K58" s="28">
        <v>2.7</v>
      </c>
      <c r="L58" s="28">
        <v>27.3</v>
      </c>
      <c r="M58" s="28">
        <v>76539</v>
      </c>
      <c r="N58" s="28">
        <v>3.3</v>
      </c>
      <c r="O58" s="28">
        <v>65764</v>
      </c>
      <c r="P58" s="28">
        <v>10775</v>
      </c>
      <c r="Q58" s="28">
        <v>0.4</v>
      </c>
      <c r="R58" s="28">
        <v>25.8</v>
      </c>
      <c r="S58" s="28">
        <v>3</v>
      </c>
    </row>
    <row r="59" spans="1:19" x14ac:dyDescent="0.2">
      <c r="A59" s="26" t="s">
        <v>29</v>
      </c>
      <c r="B59" s="27" t="s">
        <v>30</v>
      </c>
      <c r="C59" s="28">
        <v>202</v>
      </c>
      <c r="D59" s="28">
        <v>198</v>
      </c>
      <c r="E59" s="28">
        <v>11249</v>
      </c>
      <c r="F59" s="28">
        <v>10883</v>
      </c>
      <c r="G59" s="28">
        <v>66391</v>
      </c>
      <c r="H59" s="28">
        <v>12</v>
      </c>
      <c r="I59" s="28">
        <v>57353</v>
      </c>
      <c r="J59" s="28">
        <v>9038</v>
      </c>
      <c r="K59" s="28">
        <v>11.3</v>
      </c>
      <c r="L59" s="28">
        <v>16.8</v>
      </c>
      <c r="M59" s="28">
        <v>156927</v>
      </c>
      <c r="N59" s="28">
        <v>9.8000000000000007</v>
      </c>
      <c r="O59" s="28">
        <v>137675</v>
      </c>
      <c r="P59" s="28">
        <v>19252</v>
      </c>
      <c r="Q59" s="28">
        <v>8.3000000000000007</v>
      </c>
      <c r="R59" s="28">
        <v>22.1</v>
      </c>
      <c r="S59" s="28">
        <v>2.4</v>
      </c>
    </row>
    <row r="60" spans="1:19" s="46" customFormat="1" x14ac:dyDescent="0.2">
      <c r="A60" s="49"/>
      <c r="B60" s="50" t="s">
        <v>75</v>
      </c>
      <c r="C60" s="51"/>
      <c r="D60" s="51"/>
      <c r="E60" s="51"/>
      <c r="F60" s="51"/>
      <c r="G60" s="51">
        <f>SUM(G53:G59)</f>
        <v>1011836</v>
      </c>
      <c r="H60" s="51"/>
      <c r="I60" s="51">
        <f>SUM(I53:I59)</f>
        <v>856302</v>
      </c>
      <c r="J60" s="51">
        <f>SUM(J53:J59)</f>
        <v>155534</v>
      </c>
      <c r="K60" s="51"/>
      <c r="L60" s="51"/>
      <c r="M60" s="51">
        <f>SUM(M53:M59)</f>
        <v>2507334</v>
      </c>
      <c r="N60" s="51"/>
      <c r="O60" s="51">
        <f>SUM(O53:O59)</f>
        <v>2159948</v>
      </c>
      <c r="P60" s="51">
        <f>SUM(P53:P59)</f>
        <v>347386</v>
      </c>
      <c r="Q60" s="51"/>
      <c r="R60" s="51"/>
      <c r="S60" s="51"/>
    </row>
    <row r="61" spans="1:19" s="41" customFormat="1" x14ac:dyDescent="0.2">
      <c r="A61" s="47"/>
      <c r="B61" s="48" t="s">
        <v>78</v>
      </c>
      <c r="C61" s="52"/>
      <c r="D61" s="52"/>
      <c r="E61" s="52"/>
      <c r="F61" s="52"/>
      <c r="G61" s="52">
        <f>G60+G49+G38+G27+G16</f>
        <v>4032327</v>
      </c>
      <c r="H61" s="52"/>
      <c r="I61" s="52">
        <f>I60+I49+I38+I27+I16</f>
        <v>3342109</v>
      </c>
      <c r="J61" s="52">
        <f>J60+J49+J38+J27+J16</f>
        <v>690218</v>
      </c>
      <c r="K61" s="52"/>
      <c r="L61" s="52"/>
      <c r="M61" s="52">
        <f>M60+M49+M38+M27+M16</f>
        <v>10585409</v>
      </c>
      <c r="N61" s="52"/>
      <c r="O61" s="52">
        <f>O60+O49+O38+O27+O16</f>
        <v>8937781</v>
      </c>
      <c r="P61" s="52">
        <f>P60+P49+P38+P27+P16</f>
        <v>1647628</v>
      </c>
      <c r="Q61" s="52"/>
      <c r="R61" s="52"/>
      <c r="S61" s="52"/>
    </row>
    <row r="62" spans="1:19" s="41" customFormat="1" x14ac:dyDescent="0.2">
      <c r="A62" s="26"/>
      <c r="B62" s="29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</row>
    <row r="63" spans="1:19" x14ac:dyDescent="0.2">
      <c r="A63" s="112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1:19" x14ac:dyDescent="0.2">
      <c r="A64" s="26" t="s">
        <v>17</v>
      </c>
      <c r="B64" s="27" t="s">
        <v>18</v>
      </c>
      <c r="C64" s="28">
        <v>420</v>
      </c>
      <c r="D64" s="28">
        <v>413</v>
      </c>
      <c r="E64" s="28">
        <v>20508</v>
      </c>
      <c r="F64" s="28">
        <v>19936</v>
      </c>
      <c r="G64" s="28">
        <v>137969</v>
      </c>
      <c r="H64" s="28">
        <v>9.4</v>
      </c>
      <c r="I64" s="28">
        <v>104802</v>
      </c>
      <c r="J64" s="28">
        <v>33167</v>
      </c>
      <c r="K64" s="28">
        <v>9.5</v>
      </c>
      <c r="L64" s="28">
        <v>9.3000000000000007</v>
      </c>
      <c r="M64" s="28">
        <v>306534</v>
      </c>
      <c r="N64" s="28">
        <v>10.1</v>
      </c>
      <c r="O64" s="28">
        <v>231143</v>
      </c>
      <c r="P64" s="28">
        <v>75391</v>
      </c>
      <c r="Q64" s="28">
        <v>8.5</v>
      </c>
      <c r="R64" s="28">
        <v>15.4</v>
      </c>
      <c r="S64" s="28">
        <v>2.2000000000000002</v>
      </c>
    </row>
    <row r="65" spans="1:19" x14ac:dyDescent="0.2">
      <c r="A65" s="26" t="s">
        <v>19</v>
      </c>
      <c r="B65" s="27" t="s">
        <v>20</v>
      </c>
      <c r="C65" s="28">
        <v>569</v>
      </c>
      <c r="D65" s="28">
        <v>563</v>
      </c>
      <c r="E65" s="28">
        <v>29574</v>
      </c>
      <c r="F65" s="28">
        <v>28990</v>
      </c>
      <c r="G65" s="28">
        <v>229110</v>
      </c>
      <c r="H65" s="28">
        <v>7.2</v>
      </c>
      <c r="I65" s="28">
        <v>184751</v>
      </c>
      <c r="J65" s="28">
        <v>44359</v>
      </c>
      <c r="K65" s="28">
        <v>4.2</v>
      </c>
      <c r="L65" s="28">
        <v>22.4</v>
      </c>
      <c r="M65" s="28">
        <v>456765</v>
      </c>
      <c r="N65" s="28">
        <v>9.3000000000000007</v>
      </c>
      <c r="O65" s="28">
        <v>371561</v>
      </c>
      <c r="P65" s="28">
        <v>85204</v>
      </c>
      <c r="Q65" s="28">
        <v>6.4</v>
      </c>
      <c r="R65" s="28">
        <v>24.3</v>
      </c>
      <c r="S65" s="28">
        <v>2</v>
      </c>
    </row>
    <row r="66" spans="1:19" x14ac:dyDescent="0.2">
      <c r="A66" s="26" t="s">
        <v>21</v>
      </c>
      <c r="B66" s="27" t="s">
        <v>22</v>
      </c>
      <c r="C66" s="28">
        <v>551</v>
      </c>
      <c r="D66" s="28">
        <v>545</v>
      </c>
      <c r="E66" s="28">
        <v>26327</v>
      </c>
      <c r="F66" s="28">
        <v>25734</v>
      </c>
      <c r="G66" s="28">
        <v>176478</v>
      </c>
      <c r="H66" s="28">
        <v>-1.3</v>
      </c>
      <c r="I66" s="28">
        <v>158753</v>
      </c>
      <c r="J66" s="28">
        <v>17725</v>
      </c>
      <c r="K66" s="28">
        <v>0.6</v>
      </c>
      <c r="L66" s="28">
        <v>-15.2</v>
      </c>
      <c r="M66" s="28">
        <v>394952</v>
      </c>
      <c r="N66" s="28">
        <v>-0.1</v>
      </c>
      <c r="O66" s="28">
        <v>355202</v>
      </c>
      <c r="P66" s="28">
        <v>39750</v>
      </c>
      <c r="Q66" s="28">
        <v>1.1000000000000001</v>
      </c>
      <c r="R66" s="28">
        <v>-9.9</v>
      </c>
      <c r="S66" s="28">
        <v>2.2000000000000002</v>
      </c>
    </row>
    <row r="67" spans="1:19" x14ac:dyDescent="0.2">
      <c r="A67" s="26" t="s">
        <v>23</v>
      </c>
      <c r="B67" s="27" t="s">
        <v>24</v>
      </c>
      <c r="C67" s="28">
        <v>729</v>
      </c>
      <c r="D67" s="28">
        <v>713</v>
      </c>
      <c r="E67" s="28">
        <v>39000</v>
      </c>
      <c r="F67" s="28">
        <v>38004</v>
      </c>
      <c r="G67" s="28">
        <v>212218</v>
      </c>
      <c r="H67" s="28">
        <v>1.9</v>
      </c>
      <c r="I67" s="28">
        <v>187034</v>
      </c>
      <c r="J67" s="28">
        <v>25184</v>
      </c>
      <c r="K67" s="28">
        <v>1.8</v>
      </c>
      <c r="L67" s="28">
        <v>2.4</v>
      </c>
      <c r="M67" s="28">
        <v>664392</v>
      </c>
      <c r="N67" s="28">
        <v>3.8</v>
      </c>
      <c r="O67" s="28">
        <v>603087</v>
      </c>
      <c r="P67" s="28">
        <v>61305</v>
      </c>
      <c r="Q67" s="28">
        <v>4.4000000000000004</v>
      </c>
      <c r="R67" s="28">
        <v>-2.2999999999999998</v>
      </c>
      <c r="S67" s="28">
        <v>3.1</v>
      </c>
    </row>
    <row r="68" spans="1:19" x14ac:dyDescent="0.2">
      <c r="A68" s="26" t="s">
        <v>25</v>
      </c>
      <c r="B68" s="27" t="s">
        <v>26</v>
      </c>
      <c r="C68" s="28">
        <v>847</v>
      </c>
      <c r="D68" s="28">
        <v>832</v>
      </c>
      <c r="E68" s="28">
        <v>43530</v>
      </c>
      <c r="F68" s="28">
        <v>42478</v>
      </c>
      <c r="G68" s="28">
        <v>206536</v>
      </c>
      <c r="H68" s="28">
        <v>7.8</v>
      </c>
      <c r="I68" s="28">
        <v>177749</v>
      </c>
      <c r="J68" s="28">
        <v>28787</v>
      </c>
      <c r="K68" s="28">
        <v>8.1</v>
      </c>
      <c r="L68" s="28">
        <v>5.5</v>
      </c>
      <c r="M68" s="28">
        <v>618903</v>
      </c>
      <c r="N68" s="28">
        <v>11.4</v>
      </c>
      <c r="O68" s="28">
        <v>529334</v>
      </c>
      <c r="P68" s="28">
        <v>89569</v>
      </c>
      <c r="Q68" s="28">
        <v>11.8</v>
      </c>
      <c r="R68" s="28">
        <v>8.8000000000000007</v>
      </c>
      <c r="S68" s="28">
        <v>3</v>
      </c>
    </row>
    <row r="69" spans="1:19" x14ac:dyDescent="0.2">
      <c r="A69" s="26" t="s">
        <v>27</v>
      </c>
      <c r="B69" s="27" t="s">
        <v>28</v>
      </c>
      <c r="C69" s="28">
        <v>112</v>
      </c>
      <c r="D69" s="28">
        <v>108</v>
      </c>
      <c r="E69" s="28">
        <v>5156</v>
      </c>
      <c r="F69" s="28">
        <v>4944</v>
      </c>
      <c r="G69" s="28">
        <v>24032</v>
      </c>
      <c r="H69" s="28">
        <v>0.1</v>
      </c>
      <c r="I69" s="28">
        <v>18934</v>
      </c>
      <c r="J69" s="28">
        <v>5098</v>
      </c>
      <c r="K69" s="28">
        <v>-3</v>
      </c>
      <c r="L69" s="28">
        <v>13.3</v>
      </c>
      <c r="M69" s="28">
        <v>75076</v>
      </c>
      <c r="N69" s="28">
        <v>-1.5</v>
      </c>
      <c r="O69" s="28">
        <v>63614</v>
      </c>
      <c r="P69" s="28">
        <v>11462</v>
      </c>
      <c r="Q69" s="28">
        <v>-3.9</v>
      </c>
      <c r="R69" s="28">
        <v>14.3</v>
      </c>
      <c r="S69" s="28">
        <v>3.1</v>
      </c>
    </row>
    <row r="70" spans="1:19" x14ac:dyDescent="0.2">
      <c r="A70" s="26" t="s">
        <v>29</v>
      </c>
      <c r="B70" s="27" t="s">
        <v>30</v>
      </c>
      <c r="C70" s="28">
        <v>202</v>
      </c>
      <c r="D70" s="28">
        <v>198</v>
      </c>
      <c r="E70" s="28">
        <v>11253</v>
      </c>
      <c r="F70" s="28">
        <v>10920</v>
      </c>
      <c r="G70" s="28">
        <v>62681</v>
      </c>
      <c r="H70" s="28">
        <v>-0.6</v>
      </c>
      <c r="I70" s="28">
        <v>54547</v>
      </c>
      <c r="J70" s="28">
        <v>8134</v>
      </c>
      <c r="K70" s="28">
        <v>-2.2999999999999998</v>
      </c>
      <c r="L70" s="28">
        <v>12.3</v>
      </c>
      <c r="M70" s="28">
        <v>151366</v>
      </c>
      <c r="N70" s="28">
        <v>0.6</v>
      </c>
      <c r="O70" s="28">
        <v>134257</v>
      </c>
      <c r="P70" s="28">
        <v>17109</v>
      </c>
      <c r="Q70" s="28">
        <v>-0.6</v>
      </c>
      <c r="R70" s="28">
        <v>10.4</v>
      </c>
      <c r="S70" s="28">
        <v>2.4</v>
      </c>
    </row>
    <row r="71" spans="1:19" s="46" customFormat="1" x14ac:dyDescent="0.2">
      <c r="A71" s="49"/>
      <c r="B71" s="50" t="s">
        <v>75</v>
      </c>
      <c r="C71" s="51"/>
      <c r="D71" s="51"/>
      <c r="E71" s="51"/>
      <c r="F71" s="51"/>
      <c r="G71" s="51">
        <f>SUM(G64:G70)</f>
        <v>1049024</v>
      </c>
      <c r="H71" s="51"/>
      <c r="I71" s="51">
        <f>SUM(I64:I70)</f>
        <v>886570</v>
      </c>
      <c r="J71" s="51">
        <f>SUM(J64:J70)</f>
        <v>162454</v>
      </c>
      <c r="K71" s="51"/>
      <c r="L71" s="51"/>
      <c r="M71" s="51">
        <f>SUM(M64:M70)</f>
        <v>2667988</v>
      </c>
      <c r="N71" s="51"/>
      <c r="O71" s="51">
        <f>SUM(O64:O70)</f>
        <v>2288198</v>
      </c>
      <c r="P71" s="51">
        <f>SUM(P64:P70)</f>
        <v>379790</v>
      </c>
      <c r="Q71" s="51"/>
      <c r="R71" s="51"/>
      <c r="S71" s="51"/>
    </row>
    <row r="72" spans="1:19" s="41" customFormat="1" x14ac:dyDescent="0.2">
      <c r="A72" s="47"/>
      <c r="B72" s="48" t="s">
        <v>79</v>
      </c>
      <c r="C72" s="52"/>
      <c r="D72" s="52"/>
      <c r="E72" s="52"/>
      <c r="F72" s="52"/>
      <c r="G72" s="52">
        <f>G71+G60+G49+G38+G27+G16</f>
        <v>5081351</v>
      </c>
      <c r="H72" s="52"/>
      <c r="I72" s="52">
        <f>I71+I60+I49+I38+I27+I16</f>
        <v>4228679</v>
      </c>
      <c r="J72" s="52">
        <f>J71+J60+J49+J38+J27+J16</f>
        <v>852672</v>
      </c>
      <c r="K72" s="52"/>
      <c r="L72" s="52"/>
      <c r="M72" s="52">
        <f>M71+M60+M49+M38+M27+M16</f>
        <v>13253397</v>
      </c>
      <c r="N72" s="52"/>
      <c r="O72" s="52">
        <f>O71+O60+O49+O38+O27+O16</f>
        <v>11225979</v>
      </c>
      <c r="P72" s="52">
        <f>P71+P60+P49+P38+P27+P16</f>
        <v>2027418</v>
      </c>
      <c r="Q72" s="52"/>
      <c r="R72" s="52"/>
      <c r="S72" s="52"/>
    </row>
    <row r="73" spans="1:19" s="41" customFormat="1" x14ac:dyDescent="0.2">
      <c r="A73" s="26"/>
      <c r="B73" s="29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</row>
    <row r="74" spans="1:19" x14ac:dyDescent="0.2">
      <c r="A74" s="112" t="s">
        <v>36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</row>
    <row r="75" spans="1:19" x14ac:dyDescent="0.2">
      <c r="A75" s="26" t="s">
        <v>17</v>
      </c>
      <c r="B75" s="27" t="s">
        <v>18</v>
      </c>
      <c r="C75" s="28">
        <v>427</v>
      </c>
      <c r="D75" s="28">
        <v>419</v>
      </c>
      <c r="E75" s="28">
        <v>20756</v>
      </c>
      <c r="F75" s="28">
        <v>20162</v>
      </c>
      <c r="G75" s="28">
        <v>137219</v>
      </c>
      <c r="H75" s="28">
        <v>4.7</v>
      </c>
      <c r="I75" s="28">
        <v>99444</v>
      </c>
      <c r="J75" s="28">
        <v>37775</v>
      </c>
      <c r="K75" s="28">
        <v>7</v>
      </c>
      <c r="L75" s="28">
        <v>-0.9</v>
      </c>
      <c r="M75" s="28">
        <v>340278</v>
      </c>
      <c r="N75" s="28">
        <v>4.8</v>
      </c>
      <c r="O75" s="28">
        <v>239198</v>
      </c>
      <c r="P75" s="28">
        <v>101080</v>
      </c>
      <c r="Q75" s="28">
        <v>6.9</v>
      </c>
      <c r="R75" s="28">
        <v>0.3</v>
      </c>
      <c r="S75" s="28">
        <v>2.5</v>
      </c>
    </row>
    <row r="76" spans="1:19" x14ac:dyDescent="0.2">
      <c r="A76" s="26" t="s">
        <v>19</v>
      </c>
      <c r="B76" s="27" t="s">
        <v>20</v>
      </c>
      <c r="C76" s="28">
        <v>570</v>
      </c>
      <c r="D76" s="28">
        <v>564</v>
      </c>
      <c r="E76" s="28">
        <v>29582</v>
      </c>
      <c r="F76" s="28">
        <v>29115</v>
      </c>
      <c r="G76" s="28">
        <v>209751</v>
      </c>
      <c r="H76" s="28">
        <v>3.6</v>
      </c>
      <c r="I76" s="28">
        <v>166746</v>
      </c>
      <c r="J76" s="28">
        <v>43005</v>
      </c>
      <c r="K76" s="28">
        <v>4.2</v>
      </c>
      <c r="L76" s="28">
        <v>1.4</v>
      </c>
      <c r="M76" s="28">
        <v>445499</v>
      </c>
      <c r="N76" s="28">
        <v>4.2</v>
      </c>
      <c r="O76" s="28">
        <v>360677</v>
      </c>
      <c r="P76" s="28">
        <v>84822</v>
      </c>
      <c r="Q76" s="28">
        <v>5.2</v>
      </c>
      <c r="R76" s="28">
        <v>0.3</v>
      </c>
      <c r="S76" s="28">
        <v>2.1</v>
      </c>
    </row>
    <row r="77" spans="1:19" x14ac:dyDescent="0.2">
      <c r="A77" s="26" t="s">
        <v>21</v>
      </c>
      <c r="B77" s="27" t="s">
        <v>22</v>
      </c>
      <c r="C77" s="28">
        <v>552</v>
      </c>
      <c r="D77" s="28">
        <v>549</v>
      </c>
      <c r="E77" s="28">
        <v>26423</v>
      </c>
      <c r="F77" s="28">
        <v>25908</v>
      </c>
      <c r="G77" s="28">
        <v>164654</v>
      </c>
      <c r="H77" s="28">
        <v>0.7</v>
      </c>
      <c r="I77" s="28">
        <v>141747</v>
      </c>
      <c r="J77" s="28">
        <v>22907</v>
      </c>
      <c r="K77" s="28">
        <v>1.4</v>
      </c>
      <c r="L77" s="28">
        <v>-3.3</v>
      </c>
      <c r="M77" s="28">
        <v>375150</v>
      </c>
      <c r="N77" s="28">
        <v>1.6</v>
      </c>
      <c r="O77" s="28">
        <v>323119</v>
      </c>
      <c r="P77" s="28">
        <v>52031</v>
      </c>
      <c r="Q77" s="28">
        <v>1.5</v>
      </c>
      <c r="R77" s="28">
        <v>2.5</v>
      </c>
      <c r="S77" s="28">
        <v>2.2999999999999998</v>
      </c>
    </row>
    <row r="78" spans="1:19" x14ac:dyDescent="0.2">
      <c r="A78" s="26" t="s">
        <v>23</v>
      </c>
      <c r="B78" s="27" t="s">
        <v>24</v>
      </c>
      <c r="C78" s="28">
        <v>728</v>
      </c>
      <c r="D78" s="28">
        <v>714</v>
      </c>
      <c r="E78" s="28">
        <v>39212</v>
      </c>
      <c r="F78" s="28">
        <v>38190</v>
      </c>
      <c r="G78" s="28">
        <v>198553</v>
      </c>
      <c r="H78" s="28">
        <v>6.6</v>
      </c>
      <c r="I78" s="28">
        <v>174455</v>
      </c>
      <c r="J78" s="28">
        <v>24098</v>
      </c>
      <c r="K78" s="28">
        <v>7.2</v>
      </c>
      <c r="L78" s="28">
        <v>2.5</v>
      </c>
      <c r="M78" s="28">
        <v>685703</v>
      </c>
      <c r="N78" s="28">
        <v>5.3</v>
      </c>
      <c r="O78" s="28">
        <v>620824</v>
      </c>
      <c r="P78" s="28">
        <v>64879</v>
      </c>
      <c r="Q78" s="28">
        <v>5.5</v>
      </c>
      <c r="R78" s="28">
        <v>4.2</v>
      </c>
      <c r="S78" s="28">
        <v>3.5</v>
      </c>
    </row>
    <row r="79" spans="1:19" x14ac:dyDescent="0.2">
      <c r="A79" s="26" t="s">
        <v>25</v>
      </c>
      <c r="B79" s="27" t="s">
        <v>26</v>
      </c>
      <c r="C79" s="28">
        <v>847</v>
      </c>
      <c r="D79" s="28">
        <v>833</v>
      </c>
      <c r="E79" s="28">
        <v>43523</v>
      </c>
      <c r="F79" s="28">
        <v>42447</v>
      </c>
      <c r="G79" s="28">
        <v>194823</v>
      </c>
      <c r="H79" s="28">
        <v>0.6</v>
      </c>
      <c r="I79" s="28">
        <v>157615</v>
      </c>
      <c r="J79" s="28">
        <v>37208</v>
      </c>
      <c r="K79" s="28">
        <v>0.3</v>
      </c>
      <c r="L79" s="28">
        <v>2.1</v>
      </c>
      <c r="M79" s="28">
        <v>677085</v>
      </c>
      <c r="N79" s="28">
        <v>1.6</v>
      </c>
      <c r="O79" s="28">
        <v>531756</v>
      </c>
      <c r="P79" s="28">
        <v>145329</v>
      </c>
      <c r="Q79" s="28">
        <v>0.6</v>
      </c>
      <c r="R79" s="28">
        <v>5.4</v>
      </c>
      <c r="S79" s="28">
        <v>3.5</v>
      </c>
    </row>
    <row r="80" spans="1:19" x14ac:dyDescent="0.2">
      <c r="A80" s="26" t="s">
        <v>27</v>
      </c>
      <c r="B80" s="27" t="s">
        <v>28</v>
      </c>
      <c r="C80" s="28">
        <v>110</v>
      </c>
      <c r="D80" s="28">
        <v>106</v>
      </c>
      <c r="E80" s="28">
        <v>5107</v>
      </c>
      <c r="F80" s="28">
        <v>4912</v>
      </c>
      <c r="G80" s="28">
        <v>21797</v>
      </c>
      <c r="H80" s="28">
        <v>4.9000000000000004</v>
      </c>
      <c r="I80" s="28">
        <v>16806</v>
      </c>
      <c r="J80" s="28">
        <v>4991</v>
      </c>
      <c r="K80" s="28">
        <v>1.7</v>
      </c>
      <c r="L80" s="28">
        <v>17.5</v>
      </c>
      <c r="M80" s="28">
        <v>74658</v>
      </c>
      <c r="N80" s="28">
        <v>2.7</v>
      </c>
      <c r="O80" s="28">
        <v>62950</v>
      </c>
      <c r="P80" s="28">
        <v>11708</v>
      </c>
      <c r="Q80" s="28">
        <v>-0.2</v>
      </c>
      <c r="R80" s="28">
        <v>22.1</v>
      </c>
      <c r="S80" s="28">
        <v>3.4</v>
      </c>
    </row>
    <row r="81" spans="1:19" x14ac:dyDescent="0.2">
      <c r="A81" s="26" t="s">
        <v>29</v>
      </c>
      <c r="B81" s="27" t="s">
        <v>30</v>
      </c>
      <c r="C81" s="28">
        <v>201</v>
      </c>
      <c r="D81" s="28">
        <v>198</v>
      </c>
      <c r="E81" s="28">
        <v>11246</v>
      </c>
      <c r="F81" s="28">
        <v>10909</v>
      </c>
      <c r="G81" s="28">
        <v>56401</v>
      </c>
      <c r="H81" s="28">
        <v>5.4</v>
      </c>
      <c r="I81" s="28">
        <v>48853</v>
      </c>
      <c r="J81" s="28">
        <v>7548</v>
      </c>
      <c r="K81" s="28">
        <v>6.8</v>
      </c>
      <c r="L81" s="28">
        <v>-3.2</v>
      </c>
      <c r="M81" s="28">
        <v>154948</v>
      </c>
      <c r="N81" s="28">
        <v>4.8</v>
      </c>
      <c r="O81" s="28">
        <v>136646</v>
      </c>
      <c r="P81" s="28">
        <v>18302</v>
      </c>
      <c r="Q81" s="28">
        <v>5.5</v>
      </c>
      <c r="R81" s="28">
        <v>-0.4</v>
      </c>
      <c r="S81" s="28">
        <v>2.7</v>
      </c>
    </row>
    <row r="82" spans="1:19" s="46" customFormat="1" x14ac:dyDescent="0.2">
      <c r="A82" s="49"/>
      <c r="B82" s="50" t="s">
        <v>75</v>
      </c>
      <c r="C82" s="51"/>
      <c r="D82" s="51"/>
      <c r="E82" s="51"/>
      <c r="F82" s="51"/>
      <c r="G82" s="51">
        <f>SUM(G75:G81)</f>
        <v>983198</v>
      </c>
      <c r="H82" s="51"/>
      <c r="I82" s="51">
        <f>SUM(I75:I81)</f>
        <v>805666</v>
      </c>
      <c r="J82" s="51">
        <f>SUM(J75:J81)</f>
        <v>177532</v>
      </c>
      <c r="K82" s="51"/>
      <c r="L82" s="51"/>
      <c r="M82" s="51">
        <f>SUM(M75:M81)</f>
        <v>2753321</v>
      </c>
      <c r="N82" s="51"/>
      <c r="O82" s="51">
        <f>SUM(O75:O81)</f>
        <v>2275170</v>
      </c>
      <c r="P82" s="51">
        <f>SUM(P75:P81)</f>
        <v>478151</v>
      </c>
      <c r="Q82" s="51"/>
      <c r="R82" s="51"/>
      <c r="S82" s="51"/>
    </row>
    <row r="83" spans="1:19" s="41" customFormat="1" x14ac:dyDescent="0.2">
      <c r="A83" s="47"/>
      <c r="B83" s="48" t="s">
        <v>80</v>
      </c>
      <c r="C83" s="52"/>
      <c r="D83" s="52"/>
      <c r="E83" s="52"/>
      <c r="F83" s="52"/>
      <c r="G83" s="52">
        <f>G82+G71+G60+G49+G38+G27+G16</f>
        <v>6064549</v>
      </c>
      <c r="H83" s="52"/>
      <c r="I83" s="52">
        <f>I82+I71+I60+I49+I38+I27+I16</f>
        <v>5034345</v>
      </c>
      <c r="J83" s="52">
        <f>J82+J71+J60+J49+J38+J27+J16</f>
        <v>1030204</v>
      </c>
      <c r="K83" s="52"/>
      <c r="L83" s="52"/>
      <c r="M83" s="52">
        <f>M82+M71+M60+M49+M38+M27+M16</f>
        <v>16006718</v>
      </c>
      <c r="N83" s="52"/>
      <c r="O83" s="52">
        <f>O82+O71+O60+O49+O38+O27+O16</f>
        <v>13501149</v>
      </c>
      <c r="P83" s="52">
        <f>P82+P71+P60+P49+P38+P27+P16</f>
        <v>2505569</v>
      </c>
      <c r="Q83" s="52"/>
      <c r="R83" s="52"/>
      <c r="S83" s="52"/>
    </row>
    <row r="84" spans="1:19" s="41" customFormat="1" x14ac:dyDescent="0.2">
      <c r="A84" s="26"/>
      <c r="B84" s="29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</row>
    <row r="85" spans="1:19" x14ac:dyDescent="0.2">
      <c r="A85" s="112" t="s">
        <v>37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</row>
    <row r="86" spans="1:19" x14ac:dyDescent="0.2">
      <c r="A86" s="26" t="s">
        <v>17</v>
      </c>
      <c r="B86" s="27" t="s">
        <v>18</v>
      </c>
      <c r="C86" s="28">
        <v>438</v>
      </c>
      <c r="D86" s="28">
        <v>430</v>
      </c>
      <c r="E86" s="28">
        <v>20917</v>
      </c>
      <c r="F86" s="28">
        <v>20306</v>
      </c>
      <c r="G86" s="28">
        <v>143579</v>
      </c>
      <c r="H86" s="28">
        <v>11.8</v>
      </c>
      <c r="I86" s="28">
        <v>98702</v>
      </c>
      <c r="J86" s="28">
        <v>44877</v>
      </c>
      <c r="K86" s="28">
        <v>14.3</v>
      </c>
      <c r="L86" s="28">
        <v>6.6</v>
      </c>
      <c r="M86" s="28">
        <v>377478</v>
      </c>
      <c r="N86" s="28">
        <v>13.8</v>
      </c>
      <c r="O86" s="28">
        <v>252220</v>
      </c>
      <c r="P86" s="28">
        <v>125258</v>
      </c>
      <c r="Q86" s="28">
        <v>17</v>
      </c>
      <c r="R86" s="28">
        <v>7.8</v>
      </c>
      <c r="S86" s="28">
        <v>2.6</v>
      </c>
    </row>
    <row r="87" spans="1:19" x14ac:dyDescent="0.2">
      <c r="A87" s="26" t="s">
        <v>19</v>
      </c>
      <c r="B87" s="27" t="s">
        <v>20</v>
      </c>
      <c r="C87" s="28">
        <v>568</v>
      </c>
      <c r="D87" s="28">
        <v>563</v>
      </c>
      <c r="E87" s="28">
        <v>29541</v>
      </c>
      <c r="F87" s="28">
        <v>29072</v>
      </c>
      <c r="G87" s="28">
        <v>211647</v>
      </c>
      <c r="H87" s="28">
        <v>4.3</v>
      </c>
      <c r="I87" s="28">
        <v>167004</v>
      </c>
      <c r="J87" s="28">
        <v>44643</v>
      </c>
      <c r="K87" s="28">
        <v>4.3</v>
      </c>
      <c r="L87" s="28">
        <v>4.0999999999999996</v>
      </c>
      <c r="M87" s="28">
        <v>445472</v>
      </c>
      <c r="N87" s="28">
        <v>4.4000000000000004</v>
      </c>
      <c r="O87" s="28">
        <v>357850</v>
      </c>
      <c r="P87" s="28">
        <v>87622</v>
      </c>
      <c r="Q87" s="28">
        <v>4.9000000000000004</v>
      </c>
      <c r="R87" s="28">
        <v>2.4</v>
      </c>
      <c r="S87" s="28">
        <v>2.1</v>
      </c>
    </row>
    <row r="88" spans="1:19" x14ac:dyDescent="0.2">
      <c r="A88" s="26" t="s">
        <v>21</v>
      </c>
      <c r="B88" s="27" t="s">
        <v>22</v>
      </c>
      <c r="C88" s="28">
        <v>552</v>
      </c>
      <c r="D88" s="28">
        <v>545</v>
      </c>
      <c r="E88" s="28">
        <v>26460</v>
      </c>
      <c r="F88" s="28">
        <v>25846</v>
      </c>
      <c r="G88" s="28">
        <v>167087</v>
      </c>
      <c r="H88" s="28">
        <v>1.2</v>
      </c>
      <c r="I88" s="28">
        <v>146047</v>
      </c>
      <c r="J88" s="28">
        <v>21040</v>
      </c>
      <c r="K88" s="28">
        <v>1.9</v>
      </c>
      <c r="L88" s="28">
        <v>-3.4</v>
      </c>
      <c r="M88" s="28">
        <v>374918</v>
      </c>
      <c r="N88" s="28">
        <v>1</v>
      </c>
      <c r="O88" s="28">
        <v>326995</v>
      </c>
      <c r="P88" s="28">
        <v>47923</v>
      </c>
      <c r="Q88" s="28">
        <v>1.2</v>
      </c>
      <c r="R88" s="28">
        <v>-0.9</v>
      </c>
      <c r="S88" s="28">
        <v>2.2000000000000002</v>
      </c>
    </row>
    <row r="89" spans="1:19" x14ac:dyDescent="0.2">
      <c r="A89" s="26" t="s">
        <v>23</v>
      </c>
      <c r="B89" s="27" t="s">
        <v>24</v>
      </c>
      <c r="C89" s="28">
        <v>728</v>
      </c>
      <c r="D89" s="28">
        <v>715</v>
      </c>
      <c r="E89" s="28">
        <v>39271</v>
      </c>
      <c r="F89" s="28">
        <v>38289</v>
      </c>
      <c r="G89" s="28">
        <v>196961</v>
      </c>
      <c r="H89" s="28">
        <v>6.2</v>
      </c>
      <c r="I89" s="28">
        <v>173966</v>
      </c>
      <c r="J89" s="28">
        <v>22995</v>
      </c>
      <c r="K89" s="28">
        <v>7</v>
      </c>
      <c r="L89" s="28">
        <v>0.7</v>
      </c>
      <c r="M89" s="28">
        <v>674522</v>
      </c>
      <c r="N89" s="28">
        <v>2.5</v>
      </c>
      <c r="O89" s="28">
        <v>611140</v>
      </c>
      <c r="P89" s="28">
        <v>63382</v>
      </c>
      <c r="Q89" s="28">
        <v>3.2</v>
      </c>
      <c r="R89" s="28">
        <v>-4.2</v>
      </c>
      <c r="S89" s="28">
        <v>3.4</v>
      </c>
    </row>
    <row r="90" spans="1:19" x14ac:dyDescent="0.2">
      <c r="A90" s="26" t="s">
        <v>25</v>
      </c>
      <c r="B90" s="27" t="s">
        <v>26</v>
      </c>
      <c r="C90" s="28">
        <v>846</v>
      </c>
      <c r="D90" s="28">
        <v>832</v>
      </c>
      <c r="E90" s="28">
        <v>43436</v>
      </c>
      <c r="F90" s="28">
        <v>42377</v>
      </c>
      <c r="G90" s="28">
        <v>204585</v>
      </c>
      <c r="H90" s="28">
        <v>3</v>
      </c>
      <c r="I90" s="28">
        <v>162094</v>
      </c>
      <c r="J90" s="28">
        <v>42491</v>
      </c>
      <c r="K90" s="28">
        <v>4.5999999999999996</v>
      </c>
      <c r="L90" s="28">
        <v>-2.5</v>
      </c>
      <c r="M90" s="28">
        <v>702221</v>
      </c>
      <c r="N90" s="28">
        <v>1.4</v>
      </c>
      <c r="O90" s="28">
        <v>533882</v>
      </c>
      <c r="P90" s="28">
        <v>168339</v>
      </c>
      <c r="Q90" s="28">
        <v>4.7</v>
      </c>
      <c r="R90" s="28">
        <v>-7.8</v>
      </c>
      <c r="S90" s="28">
        <v>3.4</v>
      </c>
    </row>
    <row r="91" spans="1:19" x14ac:dyDescent="0.2">
      <c r="A91" s="26" t="s">
        <v>27</v>
      </c>
      <c r="B91" s="27" t="s">
        <v>28</v>
      </c>
      <c r="C91" s="28">
        <v>111</v>
      </c>
      <c r="D91" s="28">
        <v>107</v>
      </c>
      <c r="E91" s="28">
        <v>5140</v>
      </c>
      <c r="F91" s="28">
        <v>4946</v>
      </c>
      <c r="G91" s="28">
        <v>20298</v>
      </c>
      <c r="H91" s="28">
        <v>-1.5</v>
      </c>
      <c r="I91" s="28">
        <v>15526</v>
      </c>
      <c r="J91" s="28">
        <v>4772</v>
      </c>
      <c r="K91" s="28">
        <v>-4.9000000000000004</v>
      </c>
      <c r="L91" s="28">
        <v>11.8</v>
      </c>
      <c r="M91" s="28">
        <v>70732</v>
      </c>
      <c r="N91" s="28">
        <v>-2.4</v>
      </c>
      <c r="O91" s="28">
        <v>59073</v>
      </c>
      <c r="P91" s="28">
        <v>11659</v>
      </c>
      <c r="Q91" s="28">
        <v>-4.8</v>
      </c>
      <c r="R91" s="28">
        <v>11.5</v>
      </c>
      <c r="S91" s="28">
        <v>3.5</v>
      </c>
    </row>
    <row r="92" spans="1:19" x14ac:dyDescent="0.2">
      <c r="A92" s="26" t="s">
        <v>29</v>
      </c>
      <c r="B92" s="27" t="s">
        <v>30</v>
      </c>
      <c r="C92" s="28">
        <v>200</v>
      </c>
      <c r="D92" s="28">
        <v>198</v>
      </c>
      <c r="E92" s="28">
        <v>11217</v>
      </c>
      <c r="F92" s="28">
        <v>10914</v>
      </c>
      <c r="G92" s="28">
        <v>56114</v>
      </c>
      <c r="H92" s="28">
        <v>8.4</v>
      </c>
      <c r="I92" s="28">
        <v>47581</v>
      </c>
      <c r="J92" s="28">
        <v>8533</v>
      </c>
      <c r="K92" s="28">
        <v>10.8</v>
      </c>
      <c r="L92" s="28">
        <v>-3.6</v>
      </c>
      <c r="M92" s="28">
        <v>154344</v>
      </c>
      <c r="N92" s="28">
        <v>5.2</v>
      </c>
      <c r="O92" s="28">
        <v>134151</v>
      </c>
      <c r="P92" s="28">
        <v>20193</v>
      </c>
      <c r="Q92" s="28">
        <v>6.7</v>
      </c>
      <c r="R92" s="28">
        <v>-3.7</v>
      </c>
      <c r="S92" s="28">
        <v>2.8</v>
      </c>
    </row>
    <row r="93" spans="1:19" s="46" customFormat="1" x14ac:dyDescent="0.2">
      <c r="A93" s="49"/>
      <c r="B93" s="50" t="s">
        <v>75</v>
      </c>
      <c r="C93" s="51"/>
      <c r="D93" s="51"/>
      <c r="E93" s="51"/>
      <c r="F93" s="51"/>
      <c r="G93" s="51">
        <f>SUM(G86:G92)</f>
        <v>1000271</v>
      </c>
      <c r="H93" s="51"/>
      <c r="I93" s="51">
        <f>SUM(I86:I92)</f>
        <v>810920</v>
      </c>
      <c r="J93" s="51">
        <f>SUM(J86:J92)</f>
        <v>189351</v>
      </c>
      <c r="K93" s="51"/>
      <c r="L93" s="51"/>
      <c r="M93" s="51">
        <f>SUM(M86:M92)</f>
        <v>2799687</v>
      </c>
      <c r="N93" s="51"/>
      <c r="O93" s="51">
        <f>SUM(O86:O92)</f>
        <v>2275311</v>
      </c>
      <c r="P93" s="51">
        <f>SUM(P86:P92)</f>
        <v>524376</v>
      </c>
      <c r="Q93" s="51"/>
      <c r="R93" s="51"/>
      <c r="S93" s="51"/>
    </row>
    <row r="94" spans="1:19" s="41" customFormat="1" x14ac:dyDescent="0.2">
      <c r="A94" s="47"/>
      <c r="B94" s="48" t="s">
        <v>81</v>
      </c>
      <c r="C94" s="52"/>
      <c r="D94" s="52"/>
      <c r="E94" s="52"/>
      <c r="F94" s="52"/>
      <c r="G94" s="52">
        <f>G93+G82+G71+G60+G49+G38+G27+G16</f>
        <v>7064820</v>
      </c>
      <c r="H94" s="52"/>
      <c r="I94" s="52">
        <f>I93+I82+I71+I60+I49+I38+I27+I16</f>
        <v>5845265</v>
      </c>
      <c r="J94" s="52">
        <f>J93+J82+J71+J60+J49+J38+J27+J16</f>
        <v>1219555</v>
      </c>
      <c r="K94" s="52"/>
      <c r="L94" s="52"/>
      <c r="M94" s="52">
        <f>M93+M82+M71+M60+M49+M38+M27+M16</f>
        <v>18806405</v>
      </c>
      <c r="N94" s="52"/>
      <c r="O94" s="52">
        <f>O93+O82+O71+O60+O49+O38+O27+O16</f>
        <v>15776460</v>
      </c>
      <c r="P94" s="52">
        <f>P93+P82+P71+P60+P49+P38+P27+P16</f>
        <v>3029945</v>
      </c>
      <c r="Q94" s="52"/>
      <c r="R94" s="52"/>
      <c r="S94" s="52"/>
    </row>
    <row r="95" spans="1:19" s="41" customFormat="1" x14ac:dyDescent="0.2">
      <c r="A95" s="26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</row>
    <row r="96" spans="1:19" x14ac:dyDescent="0.2">
      <c r="A96" s="112" t="s">
        <v>38</v>
      </c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</row>
    <row r="97" spans="1:19" x14ac:dyDescent="0.2">
      <c r="A97" s="26" t="s">
        <v>17</v>
      </c>
      <c r="B97" s="27" t="s">
        <v>18</v>
      </c>
      <c r="C97" s="28">
        <v>440</v>
      </c>
      <c r="D97" s="28">
        <v>432</v>
      </c>
      <c r="E97" s="28">
        <v>21324</v>
      </c>
      <c r="F97" s="28">
        <v>20702</v>
      </c>
      <c r="G97" s="28">
        <v>139385</v>
      </c>
      <c r="H97" s="28">
        <v>3</v>
      </c>
      <c r="I97" s="28">
        <v>108154</v>
      </c>
      <c r="J97" s="28">
        <v>31231</v>
      </c>
      <c r="K97" s="28">
        <v>2.6</v>
      </c>
      <c r="L97" s="28">
        <v>4.4000000000000004</v>
      </c>
      <c r="M97" s="28">
        <v>315507</v>
      </c>
      <c r="N97" s="28">
        <v>4.7</v>
      </c>
      <c r="O97" s="28">
        <v>240448</v>
      </c>
      <c r="P97" s="28">
        <v>75059</v>
      </c>
      <c r="Q97" s="28">
        <v>3.7</v>
      </c>
      <c r="R97" s="28">
        <v>8.1</v>
      </c>
      <c r="S97" s="28">
        <v>2.2999999999999998</v>
      </c>
    </row>
    <row r="98" spans="1:19" x14ac:dyDescent="0.2">
      <c r="A98" s="26" t="s">
        <v>19</v>
      </c>
      <c r="B98" s="27" t="s">
        <v>20</v>
      </c>
      <c r="C98" s="28">
        <v>567</v>
      </c>
      <c r="D98" s="28">
        <v>563</v>
      </c>
      <c r="E98" s="28">
        <v>29577</v>
      </c>
      <c r="F98" s="28">
        <v>29130</v>
      </c>
      <c r="G98" s="28">
        <v>221489</v>
      </c>
      <c r="H98" s="28">
        <v>-1.5</v>
      </c>
      <c r="I98" s="28">
        <v>180564</v>
      </c>
      <c r="J98" s="28">
        <v>40925</v>
      </c>
      <c r="K98" s="28">
        <v>-3.2</v>
      </c>
      <c r="L98" s="28">
        <v>7</v>
      </c>
      <c r="M98" s="28">
        <v>436524</v>
      </c>
      <c r="N98" s="28">
        <v>0.6</v>
      </c>
      <c r="O98" s="28">
        <v>360068</v>
      </c>
      <c r="P98" s="28">
        <v>76456</v>
      </c>
      <c r="Q98" s="28">
        <v>-0.9</v>
      </c>
      <c r="R98" s="28">
        <v>8.4</v>
      </c>
      <c r="S98" s="28">
        <v>2</v>
      </c>
    </row>
    <row r="99" spans="1:19" x14ac:dyDescent="0.2">
      <c r="A99" s="26" t="s">
        <v>21</v>
      </c>
      <c r="B99" s="27" t="s">
        <v>22</v>
      </c>
      <c r="C99" s="28">
        <v>552</v>
      </c>
      <c r="D99" s="28">
        <v>546</v>
      </c>
      <c r="E99" s="28">
        <v>26328</v>
      </c>
      <c r="F99" s="28">
        <v>25916</v>
      </c>
      <c r="G99" s="28">
        <v>176141</v>
      </c>
      <c r="H99" s="28">
        <v>-1.1000000000000001</v>
      </c>
      <c r="I99" s="28">
        <v>157640</v>
      </c>
      <c r="J99" s="28">
        <v>18501</v>
      </c>
      <c r="K99" s="28">
        <v>0</v>
      </c>
      <c r="L99" s="28">
        <v>-9.8000000000000007</v>
      </c>
      <c r="M99" s="28">
        <v>393802</v>
      </c>
      <c r="N99" s="28">
        <v>-0.1</v>
      </c>
      <c r="O99" s="28">
        <v>354426</v>
      </c>
      <c r="P99" s="28">
        <v>39376</v>
      </c>
      <c r="Q99" s="28">
        <v>0.5</v>
      </c>
      <c r="R99" s="28">
        <v>-5.5</v>
      </c>
      <c r="S99" s="28">
        <v>2.2000000000000002</v>
      </c>
    </row>
    <row r="100" spans="1:19" x14ac:dyDescent="0.2">
      <c r="A100" s="26" t="s">
        <v>23</v>
      </c>
      <c r="B100" s="27" t="s">
        <v>24</v>
      </c>
      <c r="C100" s="28">
        <v>727</v>
      </c>
      <c r="D100" s="28">
        <v>713</v>
      </c>
      <c r="E100" s="28">
        <v>39282</v>
      </c>
      <c r="F100" s="28">
        <v>38187</v>
      </c>
      <c r="G100" s="28">
        <v>217264</v>
      </c>
      <c r="H100" s="28">
        <v>0.6</v>
      </c>
      <c r="I100" s="28">
        <v>190197</v>
      </c>
      <c r="J100" s="28">
        <v>27067</v>
      </c>
      <c r="K100" s="28">
        <v>0.3</v>
      </c>
      <c r="L100" s="28">
        <v>2.5</v>
      </c>
      <c r="M100" s="28">
        <v>658393</v>
      </c>
      <c r="N100" s="28">
        <v>2</v>
      </c>
      <c r="O100" s="28">
        <v>598151</v>
      </c>
      <c r="P100" s="28">
        <v>60242</v>
      </c>
      <c r="Q100" s="28">
        <v>2.5</v>
      </c>
      <c r="R100" s="28">
        <v>-3</v>
      </c>
      <c r="S100" s="28">
        <v>3</v>
      </c>
    </row>
    <row r="101" spans="1:19" x14ac:dyDescent="0.2">
      <c r="A101" s="26" t="s">
        <v>25</v>
      </c>
      <c r="B101" s="27" t="s">
        <v>26</v>
      </c>
      <c r="C101" s="28">
        <v>847</v>
      </c>
      <c r="D101" s="28">
        <v>832</v>
      </c>
      <c r="E101" s="28">
        <v>43523</v>
      </c>
      <c r="F101" s="28">
        <v>42316</v>
      </c>
      <c r="G101" s="28">
        <v>207159</v>
      </c>
      <c r="H101" s="28">
        <v>-0.5</v>
      </c>
      <c r="I101" s="28">
        <v>177458</v>
      </c>
      <c r="J101" s="28">
        <v>29701</v>
      </c>
      <c r="K101" s="28">
        <v>-0.3</v>
      </c>
      <c r="L101" s="28">
        <v>-1.3</v>
      </c>
      <c r="M101" s="28">
        <v>583145</v>
      </c>
      <c r="N101" s="28">
        <v>-2</v>
      </c>
      <c r="O101" s="28">
        <v>494456</v>
      </c>
      <c r="P101" s="28">
        <v>88689</v>
      </c>
      <c r="Q101" s="28">
        <v>-1.5</v>
      </c>
      <c r="R101" s="28">
        <v>-4.4000000000000004</v>
      </c>
      <c r="S101" s="28">
        <v>2.8</v>
      </c>
    </row>
    <row r="102" spans="1:19" x14ac:dyDescent="0.2">
      <c r="A102" s="26" t="s">
        <v>27</v>
      </c>
      <c r="B102" s="27" t="s">
        <v>28</v>
      </c>
      <c r="C102" s="28">
        <v>111</v>
      </c>
      <c r="D102" s="28">
        <v>107</v>
      </c>
      <c r="E102" s="28">
        <v>5130</v>
      </c>
      <c r="F102" s="28">
        <v>4943</v>
      </c>
      <c r="G102" s="28">
        <v>26126</v>
      </c>
      <c r="H102" s="28">
        <v>-1.1000000000000001</v>
      </c>
      <c r="I102" s="28">
        <v>20885</v>
      </c>
      <c r="J102" s="28">
        <v>5241</v>
      </c>
      <c r="K102" s="28">
        <v>-3.6</v>
      </c>
      <c r="L102" s="28">
        <v>10</v>
      </c>
      <c r="M102" s="28">
        <v>76347</v>
      </c>
      <c r="N102" s="28">
        <v>-4.9000000000000004</v>
      </c>
      <c r="O102" s="28">
        <v>64935</v>
      </c>
      <c r="P102" s="28">
        <v>11412</v>
      </c>
      <c r="Q102" s="28">
        <v>-6.9</v>
      </c>
      <c r="R102" s="28">
        <v>7.9</v>
      </c>
      <c r="S102" s="28">
        <v>2.9</v>
      </c>
    </row>
    <row r="103" spans="1:19" x14ac:dyDescent="0.2">
      <c r="A103" s="26" t="s">
        <v>29</v>
      </c>
      <c r="B103" s="27" t="s">
        <v>30</v>
      </c>
      <c r="C103" s="28">
        <v>200</v>
      </c>
      <c r="D103" s="28">
        <v>196</v>
      </c>
      <c r="E103" s="28">
        <v>11207</v>
      </c>
      <c r="F103" s="28">
        <v>10839</v>
      </c>
      <c r="G103" s="28">
        <v>66255</v>
      </c>
      <c r="H103" s="28">
        <v>-0.8</v>
      </c>
      <c r="I103" s="28">
        <v>57886</v>
      </c>
      <c r="J103" s="28">
        <v>8369</v>
      </c>
      <c r="K103" s="28">
        <v>-0.4</v>
      </c>
      <c r="L103" s="28">
        <v>-3.5</v>
      </c>
      <c r="M103" s="28">
        <v>160273</v>
      </c>
      <c r="N103" s="28">
        <v>0.6</v>
      </c>
      <c r="O103" s="28">
        <v>141032</v>
      </c>
      <c r="P103" s="28">
        <v>19241</v>
      </c>
      <c r="Q103" s="28">
        <v>1.1000000000000001</v>
      </c>
      <c r="R103" s="28">
        <v>-3</v>
      </c>
      <c r="S103" s="28">
        <v>2.4</v>
      </c>
    </row>
    <row r="104" spans="1:19" s="46" customFormat="1" x14ac:dyDescent="0.2">
      <c r="A104" s="49"/>
      <c r="B104" s="50" t="s">
        <v>75</v>
      </c>
      <c r="C104" s="51"/>
      <c r="D104" s="51"/>
      <c r="E104" s="51"/>
      <c r="F104" s="51"/>
      <c r="G104" s="51">
        <f>SUM(G97:G103)</f>
        <v>1053819</v>
      </c>
      <c r="H104" s="51"/>
      <c r="I104" s="51">
        <f>SUM(I97:I103)</f>
        <v>892784</v>
      </c>
      <c r="J104" s="51">
        <f>SUM(J97:J103)</f>
        <v>161035</v>
      </c>
      <c r="K104" s="51"/>
      <c r="L104" s="51"/>
      <c r="M104" s="51">
        <f>SUM(M97:M103)</f>
        <v>2623991</v>
      </c>
      <c r="N104" s="51"/>
      <c r="O104" s="51">
        <f>SUM(O97:O103)</f>
        <v>2253516</v>
      </c>
      <c r="P104" s="51">
        <f>SUM(P97:P103)</f>
        <v>370475</v>
      </c>
      <c r="Q104" s="51"/>
      <c r="R104" s="51"/>
      <c r="S104" s="51"/>
    </row>
    <row r="105" spans="1:19" s="41" customFormat="1" x14ac:dyDescent="0.2">
      <c r="A105" s="47"/>
      <c r="B105" s="48" t="s">
        <v>82</v>
      </c>
      <c r="C105" s="52"/>
      <c r="D105" s="52"/>
      <c r="E105" s="52"/>
      <c r="F105" s="52"/>
      <c r="G105" s="52">
        <f>G104+G93+G82+G71+G60+G49+G38+G27+G16</f>
        <v>8118639</v>
      </c>
      <c r="H105" s="52"/>
      <c r="I105" s="52">
        <f>I104+I93+I82+I71+I60+I49+I38+I27+I16</f>
        <v>6738049</v>
      </c>
      <c r="J105" s="52">
        <f>J104+J93+J82+J71+J60+J49+J38+J27+J16</f>
        <v>1380590</v>
      </c>
      <c r="K105" s="52"/>
      <c r="L105" s="52"/>
      <c r="M105" s="52">
        <f>M104+M93+M82+M71+M60+M49+M38+M27+M16</f>
        <v>21430396</v>
      </c>
      <c r="N105" s="52"/>
      <c r="O105" s="52">
        <f>O104+O93+O82+O71+O60+O49+O38+O27+O16</f>
        <v>18029976</v>
      </c>
      <c r="P105" s="52">
        <f>P104+P93+P82+P71+P60+P49+P38+P27+P16</f>
        <v>3400420</v>
      </c>
      <c r="Q105" s="52"/>
      <c r="R105" s="52"/>
      <c r="S105" s="52"/>
    </row>
    <row r="106" spans="1:19" x14ac:dyDescent="0.2">
      <c r="A106" s="26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</row>
    <row r="107" spans="1:19" ht="33.75" customHeight="1" x14ac:dyDescent="0.2">
      <c r="A107" s="112" t="s">
        <v>39</v>
      </c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</row>
    <row r="108" spans="1:19" x14ac:dyDescent="0.2">
      <c r="A108" s="26" t="s">
        <v>17</v>
      </c>
      <c r="B108" s="27" t="s">
        <v>18</v>
      </c>
      <c r="C108" s="28">
        <v>439</v>
      </c>
      <c r="D108" s="28">
        <v>432</v>
      </c>
      <c r="E108" s="28">
        <v>21284</v>
      </c>
      <c r="F108" s="28">
        <v>20886</v>
      </c>
      <c r="G108" s="28">
        <v>128993</v>
      </c>
      <c r="H108" s="28">
        <v>6.7</v>
      </c>
      <c r="I108" s="28">
        <v>97032</v>
      </c>
      <c r="J108" s="28">
        <v>31961</v>
      </c>
      <c r="K108" s="28">
        <v>5.5</v>
      </c>
      <c r="L108" s="28">
        <v>10.3</v>
      </c>
      <c r="M108" s="28">
        <v>305555</v>
      </c>
      <c r="N108" s="28">
        <v>7.1</v>
      </c>
      <c r="O108" s="28">
        <v>228924</v>
      </c>
      <c r="P108" s="28">
        <v>76631</v>
      </c>
      <c r="Q108" s="28">
        <v>7.1</v>
      </c>
      <c r="R108" s="28">
        <v>7.1</v>
      </c>
      <c r="S108" s="28">
        <v>2.4</v>
      </c>
    </row>
    <row r="109" spans="1:19" x14ac:dyDescent="0.2">
      <c r="A109" s="26" t="s">
        <v>19</v>
      </c>
      <c r="B109" s="27" t="s">
        <v>20</v>
      </c>
      <c r="C109" s="28">
        <v>566</v>
      </c>
      <c r="D109" s="28">
        <v>557</v>
      </c>
      <c r="E109" s="28">
        <v>29596</v>
      </c>
      <c r="F109" s="28">
        <v>29032</v>
      </c>
      <c r="G109" s="28">
        <v>205378</v>
      </c>
      <c r="H109" s="28">
        <v>4.5</v>
      </c>
      <c r="I109" s="28">
        <v>158129</v>
      </c>
      <c r="J109" s="28">
        <v>47249</v>
      </c>
      <c r="K109" s="28">
        <v>0.5</v>
      </c>
      <c r="L109" s="28">
        <v>20.5</v>
      </c>
      <c r="M109" s="28">
        <v>440583</v>
      </c>
      <c r="N109" s="28">
        <v>8.5</v>
      </c>
      <c r="O109" s="28">
        <v>344290</v>
      </c>
      <c r="P109" s="28">
        <v>96293</v>
      </c>
      <c r="Q109" s="28">
        <v>4.4000000000000004</v>
      </c>
      <c r="R109" s="28">
        <v>26.2</v>
      </c>
      <c r="S109" s="28">
        <v>2.1</v>
      </c>
    </row>
    <row r="110" spans="1:19" x14ac:dyDescent="0.2">
      <c r="A110" s="26" t="s">
        <v>21</v>
      </c>
      <c r="B110" s="27" t="s">
        <v>22</v>
      </c>
      <c r="C110" s="28">
        <v>549</v>
      </c>
      <c r="D110" s="28">
        <v>542</v>
      </c>
      <c r="E110" s="28">
        <v>26301</v>
      </c>
      <c r="F110" s="28">
        <v>25847</v>
      </c>
      <c r="G110" s="28">
        <v>153381</v>
      </c>
      <c r="H110" s="28">
        <v>-1.6</v>
      </c>
      <c r="I110" s="28">
        <v>136012</v>
      </c>
      <c r="J110" s="28">
        <v>17369</v>
      </c>
      <c r="K110" s="28">
        <v>-1.3</v>
      </c>
      <c r="L110" s="28">
        <v>-3.6</v>
      </c>
      <c r="M110" s="28">
        <v>371286</v>
      </c>
      <c r="N110" s="28">
        <v>0.6</v>
      </c>
      <c r="O110" s="28">
        <v>336377</v>
      </c>
      <c r="P110" s="28">
        <v>34909</v>
      </c>
      <c r="Q110" s="28">
        <v>0.9</v>
      </c>
      <c r="R110" s="28">
        <v>-1.9</v>
      </c>
      <c r="S110" s="28">
        <v>2.4</v>
      </c>
    </row>
    <row r="111" spans="1:19" x14ac:dyDescent="0.2">
      <c r="A111" s="26" t="s">
        <v>23</v>
      </c>
      <c r="B111" s="27" t="s">
        <v>24</v>
      </c>
      <c r="C111" s="28">
        <v>721</v>
      </c>
      <c r="D111" s="28">
        <v>704</v>
      </c>
      <c r="E111" s="28">
        <v>39075</v>
      </c>
      <c r="F111" s="28">
        <v>38105</v>
      </c>
      <c r="G111" s="28">
        <v>189140</v>
      </c>
      <c r="H111" s="28">
        <v>1.7</v>
      </c>
      <c r="I111" s="28">
        <v>169381</v>
      </c>
      <c r="J111" s="28">
        <v>19759</v>
      </c>
      <c r="K111" s="28">
        <v>1.7</v>
      </c>
      <c r="L111" s="28">
        <v>1.6</v>
      </c>
      <c r="M111" s="28">
        <v>633049</v>
      </c>
      <c r="N111" s="28">
        <v>4.7</v>
      </c>
      <c r="O111" s="28">
        <v>586310</v>
      </c>
      <c r="P111" s="28">
        <v>46739</v>
      </c>
      <c r="Q111" s="28">
        <v>4.5999999999999996</v>
      </c>
      <c r="R111" s="28">
        <v>5.9</v>
      </c>
      <c r="S111" s="28">
        <v>3.3</v>
      </c>
    </row>
    <row r="112" spans="1:19" x14ac:dyDescent="0.2">
      <c r="A112" s="26" t="s">
        <v>25</v>
      </c>
      <c r="B112" s="27" t="s">
        <v>26</v>
      </c>
      <c r="C112" s="28">
        <v>846</v>
      </c>
      <c r="D112" s="28">
        <v>831</v>
      </c>
      <c r="E112" s="28">
        <v>43516</v>
      </c>
      <c r="F112" s="28">
        <v>42428</v>
      </c>
      <c r="G112" s="28">
        <v>197526</v>
      </c>
      <c r="H112" s="28">
        <v>-0.5</v>
      </c>
      <c r="I112" s="28">
        <v>169667</v>
      </c>
      <c r="J112" s="28">
        <v>27859</v>
      </c>
      <c r="K112" s="28">
        <v>0.2</v>
      </c>
      <c r="L112" s="28">
        <v>-4.4000000000000004</v>
      </c>
      <c r="M112" s="28">
        <v>623068</v>
      </c>
      <c r="N112" s="28">
        <v>-0.5</v>
      </c>
      <c r="O112" s="28">
        <v>535150</v>
      </c>
      <c r="P112" s="28">
        <v>87918</v>
      </c>
      <c r="Q112" s="28">
        <v>-0.2</v>
      </c>
      <c r="R112" s="28">
        <v>-2.2000000000000002</v>
      </c>
      <c r="S112" s="28">
        <v>3.2</v>
      </c>
    </row>
    <row r="113" spans="1:19" x14ac:dyDescent="0.2">
      <c r="A113" s="26" t="s">
        <v>27</v>
      </c>
      <c r="B113" s="27" t="s">
        <v>28</v>
      </c>
      <c r="C113" s="28">
        <v>110</v>
      </c>
      <c r="D113" s="28">
        <v>105</v>
      </c>
      <c r="E113" s="28">
        <v>5084</v>
      </c>
      <c r="F113" s="28">
        <v>4883</v>
      </c>
      <c r="G113" s="28">
        <v>24372</v>
      </c>
      <c r="H113" s="28">
        <v>-0.3</v>
      </c>
      <c r="I113" s="28">
        <v>19691</v>
      </c>
      <c r="J113" s="28">
        <v>4681</v>
      </c>
      <c r="K113" s="28">
        <v>0</v>
      </c>
      <c r="L113" s="28">
        <v>-1.6</v>
      </c>
      <c r="M113" s="28">
        <v>76624</v>
      </c>
      <c r="N113" s="28">
        <v>-0.9</v>
      </c>
      <c r="O113" s="28">
        <v>65887</v>
      </c>
      <c r="P113" s="28">
        <v>10737</v>
      </c>
      <c r="Q113" s="28">
        <v>-2.5</v>
      </c>
      <c r="R113" s="28">
        <v>10</v>
      </c>
      <c r="S113" s="28">
        <v>3.1</v>
      </c>
    </row>
    <row r="114" spans="1:19" x14ac:dyDescent="0.2">
      <c r="A114" s="26" t="s">
        <v>29</v>
      </c>
      <c r="B114" s="27" t="s">
        <v>30</v>
      </c>
      <c r="C114" s="28">
        <v>200</v>
      </c>
      <c r="D114" s="28">
        <v>194</v>
      </c>
      <c r="E114" s="28">
        <v>11202</v>
      </c>
      <c r="F114" s="28">
        <v>10856</v>
      </c>
      <c r="G114" s="28">
        <v>62524</v>
      </c>
      <c r="H114" s="28">
        <v>9</v>
      </c>
      <c r="I114" s="28">
        <v>51950</v>
      </c>
      <c r="J114" s="28">
        <v>10574</v>
      </c>
      <c r="K114" s="28">
        <v>4.9000000000000004</v>
      </c>
      <c r="L114" s="28">
        <v>35.200000000000003</v>
      </c>
      <c r="M114" s="28">
        <v>159610</v>
      </c>
      <c r="N114" s="28">
        <v>5</v>
      </c>
      <c r="O114" s="28">
        <v>136346</v>
      </c>
      <c r="P114" s="28">
        <v>23264</v>
      </c>
      <c r="Q114" s="28">
        <v>2.2999999999999998</v>
      </c>
      <c r="R114" s="28">
        <v>24.7</v>
      </c>
      <c r="S114" s="28">
        <v>2.6</v>
      </c>
    </row>
    <row r="115" spans="1:19" s="46" customFormat="1" x14ac:dyDescent="0.2">
      <c r="A115" s="49"/>
      <c r="B115" s="50" t="s">
        <v>75</v>
      </c>
      <c r="C115" s="51"/>
      <c r="D115" s="51"/>
      <c r="E115" s="51"/>
      <c r="F115" s="51"/>
      <c r="G115" s="51">
        <f>SUM(G108:G114)</f>
        <v>961314</v>
      </c>
      <c r="H115" s="51"/>
      <c r="I115" s="51">
        <f>SUM(I108:I114)</f>
        <v>801862</v>
      </c>
      <c r="J115" s="51">
        <f>SUM(J108:J114)</f>
        <v>159452</v>
      </c>
      <c r="K115" s="51"/>
      <c r="L115" s="51"/>
      <c r="M115" s="51">
        <f>SUM(M108:M114)</f>
        <v>2609775</v>
      </c>
      <c r="N115" s="51"/>
      <c r="O115" s="51">
        <f>SUM(O108:O114)</f>
        <v>2233284</v>
      </c>
      <c r="P115" s="51">
        <f>SUM(P108:P114)</f>
        <v>376491</v>
      </c>
      <c r="Q115" s="51"/>
      <c r="R115" s="51"/>
      <c r="S115" s="51"/>
    </row>
    <row r="116" spans="1:19" s="41" customFormat="1" x14ac:dyDescent="0.2">
      <c r="A116" s="47"/>
      <c r="B116" s="48" t="s">
        <v>83</v>
      </c>
      <c r="C116" s="52"/>
      <c r="D116" s="52"/>
      <c r="E116" s="52"/>
      <c r="F116" s="52"/>
      <c r="G116" s="52">
        <f>G115+G104+G93+G82+G71+G60+G49+G38+G27+G16</f>
        <v>9079953</v>
      </c>
      <c r="H116" s="52"/>
      <c r="I116" s="52">
        <f>I115+I104+I93+I82+I71+I60+I49+I38+I27+I16</f>
        <v>7539911</v>
      </c>
      <c r="J116" s="52">
        <f>J115+J104+J93+J82+J71+J60+J49+J38+J27+J16</f>
        <v>1540042</v>
      </c>
      <c r="K116" s="52"/>
      <c r="L116" s="52"/>
      <c r="M116" s="52">
        <f>M115+M104+M93+M82+M71+M60+M49+M38+M27+M16</f>
        <v>24040171</v>
      </c>
      <c r="N116" s="52"/>
      <c r="O116" s="52">
        <f>O115+O104+O93+O82+O71+O60+O49+O38+O27+O16</f>
        <v>20263260</v>
      </c>
      <c r="P116" s="52">
        <f>P115+P104+P93+P82+P71+P60+P49+P38+P27+P16</f>
        <v>3776911</v>
      </c>
      <c r="Q116" s="52"/>
      <c r="R116" s="52"/>
      <c r="S116" s="52"/>
    </row>
    <row r="117" spans="1:19" x14ac:dyDescent="0.2">
      <c r="A117" s="26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</row>
    <row r="118" spans="1:19" ht="33.75" customHeight="1" x14ac:dyDescent="0.2">
      <c r="A118" s="112" t="s">
        <v>40</v>
      </c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</row>
    <row r="119" spans="1:19" x14ac:dyDescent="0.2">
      <c r="A119" s="26" t="s">
        <v>17</v>
      </c>
      <c r="B119" s="27" t="s">
        <v>18</v>
      </c>
      <c r="C119" s="28">
        <v>441</v>
      </c>
      <c r="D119" s="28">
        <v>424</v>
      </c>
      <c r="E119" s="28">
        <v>21339</v>
      </c>
      <c r="F119" s="28">
        <v>20793</v>
      </c>
      <c r="G119" s="28">
        <v>113482</v>
      </c>
      <c r="H119" s="28">
        <v>4.9000000000000004</v>
      </c>
      <c r="I119" s="28">
        <v>86549</v>
      </c>
      <c r="J119" s="28">
        <v>26933</v>
      </c>
      <c r="K119" s="28">
        <v>5</v>
      </c>
      <c r="L119" s="28">
        <v>4.5999999999999996</v>
      </c>
      <c r="M119" s="28">
        <v>247321</v>
      </c>
      <c r="N119" s="28">
        <v>8</v>
      </c>
      <c r="O119" s="28">
        <v>189839</v>
      </c>
      <c r="P119" s="28">
        <v>57482</v>
      </c>
      <c r="Q119" s="28">
        <v>10.3</v>
      </c>
      <c r="R119" s="28">
        <v>1</v>
      </c>
      <c r="S119" s="28">
        <v>2.2000000000000002</v>
      </c>
    </row>
    <row r="120" spans="1:19" x14ac:dyDescent="0.2">
      <c r="A120" s="26" t="s">
        <v>19</v>
      </c>
      <c r="B120" s="27" t="s">
        <v>20</v>
      </c>
      <c r="C120" s="28">
        <v>565</v>
      </c>
      <c r="D120" s="28">
        <v>546</v>
      </c>
      <c r="E120" s="28">
        <v>29538</v>
      </c>
      <c r="F120" s="28">
        <v>28919</v>
      </c>
      <c r="G120" s="28">
        <v>194134</v>
      </c>
      <c r="H120" s="28">
        <v>7.3</v>
      </c>
      <c r="I120" s="28">
        <v>152755</v>
      </c>
      <c r="J120" s="28">
        <v>41379</v>
      </c>
      <c r="K120" s="28">
        <v>5.9</v>
      </c>
      <c r="L120" s="28">
        <v>12.9</v>
      </c>
      <c r="M120" s="28">
        <v>384443</v>
      </c>
      <c r="N120" s="28">
        <v>7.8</v>
      </c>
      <c r="O120" s="28">
        <v>303840</v>
      </c>
      <c r="P120" s="28">
        <v>80603</v>
      </c>
      <c r="Q120" s="28">
        <v>6.1</v>
      </c>
      <c r="R120" s="28">
        <v>15.1</v>
      </c>
      <c r="S120" s="28">
        <v>2</v>
      </c>
    </row>
    <row r="121" spans="1:19" x14ac:dyDescent="0.2">
      <c r="A121" s="26" t="s">
        <v>21</v>
      </c>
      <c r="B121" s="27" t="s">
        <v>22</v>
      </c>
      <c r="C121" s="28">
        <v>549</v>
      </c>
      <c r="D121" s="28">
        <v>534</v>
      </c>
      <c r="E121" s="28">
        <v>26672</v>
      </c>
      <c r="F121" s="28">
        <v>26158</v>
      </c>
      <c r="G121" s="28">
        <v>148014</v>
      </c>
      <c r="H121" s="28">
        <v>2.4</v>
      </c>
      <c r="I121" s="28">
        <v>132594</v>
      </c>
      <c r="J121" s="28">
        <v>15420</v>
      </c>
      <c r="K121" s="28">
        <v>2.8</v>
      </c>
      <c r="L121" s="28">
        <v>-0.5</v>
      </c>
      <c r="M121" s="28">
        <v>331200</v>
      </c>
      <c r="N121" s="28">
        <v>3.9</v>
      </c>
      <c r="O121" s="28">
        <v>298261</v>
      </c>
      <c r="P121" s="28">
        <v>32939</v>
      </c>
      <c r="Q121" s="28">
        <v>4.0999999999999996</v>
      </c>
      <c r="R121" s="28">
        <v>2.5</v>
      </c>
      <c r="S121" s="28">
        <v>2.2000000000000002</v>
      </c>
    </row>
    <row r="122" spans="1:19" x14ac:dyDescent="0.2">
      <c r="A122" s="26" t="s">
        <v>23</v>
      </c>
      <c r="B122" s="27" t="s">
        <v>24</v>
      </c>
      <c r="C122" s="28">
        <v>720</v>
      </c>
      <c r="D122" s="28">
        <v>691</v>
      </c>
      <c r="E122" s="28">
        <v>39062</v>
      </c>
      <c r="F122" s="28">
        <v>37695</v>
      </c>
      <c r="G122" s="28">
        <v>184424</v>
      </c>
      <c r="H122" s="28">
        <v>3.1</v>
      </c>
      <c r="I122" s="28">
        <v>164736</v>
      </c>
      <c r="J122" s="28">
        <v>19688</v>
      </c>
      <c r="K122" s="28">
        <v>2.9</v>
      </c>
      <c r="L122" s="28">
        <v>4.5</v>
      </c>
      <c r="M122" s="28">
        <v>561769</v>
      </c>
      <c r="N122" s="28">
        <v>2.4</v>
      </c>
      <c r="O122" s="28">
        <v>518906</v>
      </c>
      <c r="P122" s="28">
        <v>42863</v>
      </c>
      <c r="Q122" s="28">
        <v>2.5</v>
      </c>
      <c r="R122" s="28">
        <v>0.9</v>
      </c>
      <c r="S122" s="28">
        <v>3</v>
      </c>
    </row>
    <row r="123" spans="1:19" x14ac:dyDescent="0.2">
      <c r="A123" s="26" t="s">
        <v>25</v>
      </c>
      <c r="B123" s="27" t="s">
        <v>26</v>
      </c>
      <c r="C123" s="28">
        <v>844</v>
      </c>
      <c r="D123" s="28">
        <v>814</v>
      </c>
      <c r="E123" s="28">
        <v>43502</v>
      </c>
      <c r="F123" s="28">
        <v>42069</v>
      </c>
      <c r="G123" s="28">
        <v>153297</v>
      </c>
      <c r="H123" s="28">
        <v>0.3</v>
      </c>
      <c r="I123" s="28">
        <v>134914</v>
      </c>
      <c r="J123" s="28">
        <v>18383</v>
      </c>
      <c r="K123" s="28">
        <v>0.9</v>
      </c>
      <c r="L123" s="28">
        <v>-3.6</v>
      </c>
      <c r="M123" s="28">
        <v>427322</v>
      </c>
      <c r="N123" s="28">
        <v>0.6</v>
      </c>
      <c r="O123" s="28">
        <v>376544</v>
      </c>
      <c r="P123" s="28">
        <v>50778</v>
      </c>
      <c r="Q123" s="28">
        <v>1.3</v>
      </c>
      <c r="R123" s="28">
        <v>-4</v>
      </c>
      <c r="S123" s="28">
        <v>2.8</v>
      </c>
    </row>
    <row r="124" spans="1:19" x14ac:dyDescent="0.2">
      <c r="A124" s="26" t="s">
        <v>27</v>
      </c>
      <c r="B124" s="27" t="s">
        <v>28</v>
      </c>
      <c r="C124" s="28">
        <v>110</v>
      </c>
      <c r="D124" s="28">
        <v>105</v>
      </c>
      <c r="E124" s="28">
        <v>5070</v>
      </c>
      <c r="F124" s="28">
        <v>4896</v>
      </c>
      <c r="G124" s="28">
        <v>21780</v>
      </c>
      <c r="H124" s="28">
        <v>0.1</v>
      </c>
      <c r="I124" s="28">
        <v>17856</v>
      </c>
      <c r="J124" s="28">
        <v>3924</v>
      </c>
      <c r="K124" s="28">
        <v>0.1</v>
      </c>
      <c r="L124" s="28">
        <v>0.1</v>
      </c>
      <c r="M124" s="28">
        <v>66295</v>
      </c>
      <c r="N124" s="28">
        <v>-3.2</v>
      </c>
      <c r="O124" s="28">
        <v>58214</v>
      </c>
      <c r="P124" s="28">
        <v>8081</v>
      </c>
      <c r="Q124" s="28">
        <v>-2.8</v>
      </c>
      <c r="R124" s="28">
        <v>-5.8</v>
      </c>
      <c r="S124" s="28">
        <v>3</v>
      </c>
    </row>
    <row r="125" spans="1:19" x14ac:dyDescent="0.2">
      <c r="A125" s="26" t="s">
        <v>29</v>
      </c>
      <c r="B125" s="27" t="s">
        <v>30</v>
      </c>
      <c r="C125" s="28">
        <v>200</v>
      </c>
      <c r="D125" s="28">
        <v>192</v>
      </c>
      <c r="E125" s="28">
        <v>11189</v>
      </c>
      <c r="F125" s="28">
        <v>10880</v>
      </c>
      <c r="G125" s="28">
        <v>60227</v>
      </c>
      <c r="H125" s="28">
        <v>3.4</v>
      </c>
      <c r="I125" s="28">
        <v>52216</v>
      </c>
      <c r="J125" s="28">
        <v>8011</v>
      </c>
      <c r="K125" s="28">
        <v>2.2999999999999998</v>
      </c>
      <c r="L125" s="28">
        <v>11.7</v>
      </c>
      <c r="M125" s="28">
        <v>138667</v>
      </c>
      <c r="N125" s="28">
        <v>-0.5</v>
      </c>
      <c r="O125" s="28">
        <v>122617</v>
      </c>
      <c r="P125" s="28">
        <v>16050</v>
      </c>
      <c r="Q125" s="28">
        <v>0.1</v>
      </c>
      <c r="R125" s="28">
        <v>-5</v>
      </c>
      <c r="S125" s="28">
        <v>2.2999999999999998</v>
      </c>
    </row>
    <row r="126" spans="1:19" s="46" customFormat="1" x14ac:dyDescent="0.2">
      <c r="A126" s="49"/>
      <c r="B126" s="50" t="s">
        <v>75</v>
      </c>
      <c r="C126" s="51"/>
      <c r="D126" s="51"/>
      <c r="E126" s="51"/>
      <c r="F126" s="51"/>
      <c r="G126" s="51">
        <f>SUM(G119:G125)</f>
        <v>875358</v>
      </c>
      <c r="H126" s="51"/>
      <c r="I126" s="51">
        <f>SUM(I119:I125)</f>
        <v>741620</v>
      </c>
      <c r="J126" s="51">
        <f>SUM(J119:J125)</f>
        <v>133738</v>
      </c>
      <c r="K126" s="51"/>
      <c r="L126" s="51"/>
      <c r="M126" s="51">
        <f>SUM(M119:M125)</f>
        <v>2157017</v>
      </c>
      <c r="N126" s="51"/>
      <c r="O126" s="51">
        <f>SUM(O119:O125)</f>
        <v>1868221</v>
      </c>
      <c r="P126" s="51">
        <f>SUM(P119:P125)</f>
        <v>288796</v>
      </c>
      <c r="Q126" s="51"/>
      <c r="R126" s="51"/>
      <c r="S126" s="51"/>
    </row>
    <row r="127" spans="1:19" s="41" customFormat="1" x14ac:dyDescent="0.2">
      <c r="A127" s="47"/>
      <c r="B127" s="48" t="s">
        <v>84</v>
      </c>
      <c r="C127" s="52"/>
      <c r="D127" s="52"/>
      <c r="E127" s="52"/>
      <c r="F127" s="52"/>
      <c r="G127" s="52">
        <f>G126+G115+G104+G93+G82+G71+G60+G49+G38+G27+G16</f>
        <v>9955311</v>
      </c>
      <c r="H127" s="52"/>
      <c r="I127" s="52">
        <f>I126+I115+I104+I93+I82+I71+I60+I49+I38+I27+I16</f>
        <v>8281531</v>
      </c>
      <c r="J127" s="52">
        <f>J126+J115+J104+J93+J82+J71+J60+J49+J38+J27+J16</f>
        <v>1673780</v>
      </c>
      <c r="K127" s="52"/>
      <c r="L127" s="52"/>
      <c r="M127" s="52">
        <f>M126+M115+M104+M93+M82+M71+M60+M49+M38+M27+M16</f>
        <v>26197188</v>
      </c>
      <c r="N127" s="52"/>
      <c r="O127" s="52">
        <f>O126+O115+O104+O93+O82+O71+O60+O49+O38+O27+O16</f>
        <v>22131481</v>
      </c>
      <c r="P127" s="52">
        <f>P126+P115+P104+P93+P82+P71+P60+P49+P38+P27+P16</f>
        <v>4065707</v>
      </c>
      <c r="Q127" s="52"/>
      <c r="R127" s="52"/>
      <c r="S127" s="52"/>
    </row>
    <row r="128" spans="1:19" s="41" customFormat="1" x14ac:dyDescent="0.2">
      <c r="A128" s="26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</row>
    <row r="129" spans="1:19" ht="33.75" customHeight="1" x14ac:dyDescent="0.2">
      <c r="A129" s="112" t="s">
        <v>41</v>
      </c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</row>
    <row r="130" spans="1:19" x14ac:dyDescent="0.2">
      <c r="A130" s="26" t="s">
        <v>17</v>
      </c>
      <c r="B130" s="27" t="s">
        <v>18</v>
      </c>
      <c r="C130" s="28">
        <v>440</v>
      </c>
      <c r="D130" s="28">
        <v>419</v>
      </c>
      <c r="E130" s="28">
        <v>21345</v>
      </c>
      <c r="F130" s="28">
        <v>20711</v>
      </c>
      <c r="G130" s="28">
        <v>105774</v>
      </c>
      <c r="H130" s="28">
        <v>4.3</v>
      </c>
      <c r="I130" s="28">
        <v>71075</v>
      </c>
      <c r="J130" s="28">
        <v>34699</v>
      </c>
      <c r="K130" s="28">
        <v>5.7</v>
      </c>
      <c r="L130" s="28">
        <v>1.4</v>
      </c>
      <c r="M130" s="28">
        <v>233945</v>
      </c>
      <c r="N130" s="28">
        <v>5.6</v>
      </c>
      <c r="O130" s="28">
        <v>161693</v>
      </c>
      <c r="P130" s="28">
        <v>72252</v>
      </c>
      <c r="Q130" s="28">
        <v>8.1999999999999993</v>
      </c>
      <c r="R130" s="28">
        <v>0</v>
      </c>
      <c r="S130" s="28">
        <v>2.2000000000000002</v>
      </c>
    </row>
    <row r="131" spans="1:19" x14ac:dyDescent="0.2">
      <c r="A131" s="26" t="s">
        <v>19</v>
      </c>
      <c r="B131" s="27" t="s">
        <v>20</v>
      </c>
      <c r="C131" s="28">
        <v>562</v>
      </c>
      <c r="D131" s="28">
        <v>537</v>
      </c>
      <c r="E131" s="28">
        <v>29473</v>
      </c>
      <c r="F131" s="28">
        <v>28617</v>
      </c>
      <c r="G131" s="28">
        <v>143217</v>
      </c>
      <c r="H131" s="28">
        <v>0.8</v>
      </c>
      <c r="I131" s="28">
        <v>110385</v>
      </c>
      <c r="J131" s="28">
        <v>32832</v>
      </c>
      <c r="K131" s="28">
        <v>-0.7</v>
      </c>
      <c r="L131" s="28">
        <v>6.1</v>
      </c>
      <c r="M131" s="28">
        <v>277364</v>
      </c>
      <c r="N131" s="28">
        <v>-1.8</v>
      </c>
      <c r="O131" s="28">
        <v>218711</v>
      </c>
      <c r="P131" s="28">
        <v>58653</v>
      </c>
      <c r="Q131" s="28">
        <v>-2.7</v>
      </c>
      <c r="R131" s="28">
        <v>1.8</v>
      </c>
      <c r="S131" s="28">
        <v>1.9</v>
      </c>
    </row>
    <row r="132" spans="1:19" x14ac:dyDescent="0.2">
      <c r="A132" s="26" t="s">
        <v>21</v>
      </c>
      <c r="B132" s="27" t="s">
        <v>22</v>
      </c>
      <c r="C132" s="28">
        <v>548</v>
      </c>
      <c r="D132" s="28">
        <v>528</v>
      </c>
      <c r="E132" s="28">
        <v>26692</v>
      </c>
      <c r="F132" s="28">
        <v>25978</v>
      </c>
      <c r="G132" s="28">
        <v>122137</v>
      </c>
      <c r="H132" s="28">
        <v>4</v>
      </c>
      <c r="I132" s="28">
        <v>106468</v>
      </c>
      <c r="J132" s="28">
        <v>15669</v>
      </c>
      <c r="K132" s="28">
        <v>3.8</v>
      </c>
      <c r="L132" s="28">
        <v>4.9000000000000004</v>
      </c>
      <c r="M132" s="28">
        <v>264855</v>
      </c>
      <c r="N132" s="28">
        <v>1.8</v>
      </c>
      <c r="O132" s="28">
        <v>233296</v>
      </c>
      <c r="P132" s="28">
        <v>31559</v>
      </c>
      <c r="Q132" s="28">
        <v>1.7</v>
      </c>
      <c r="R132" s="28">
        <v>3</v>
      </c>
      <c r="S132" s="28">
        <v>2.2000000000000002</v>
      </c>
    </row>
    <row r="133" spans="1:19" x14ac:dyDescent="0.2">
      <c r="A133" s="26" t="s">
        <v>23</v>
      </c>
      <c r="B133" s="27" t="s">
        <v>24</v>
      </c>
      <c r="C133" s="28">
        <v>718</v>
      </c>
      <c r="D133" s="28">
        <v>682</v>
      </c>
      <c r="E133" s="28">
        <v>38928</v>
      </c>
      <c r="F133" s="28">
        <v>37518</v>
      </c>
      <c r="G133" s="28">
        <v>140985</v>
      </c>
      <c r="H133" s="28">
        <v>-1.3</v>
      </c>
      <c r="I133" s="28">
        <v>126487</v>
      </c>
      <c r="J133" s="28">
        <v>14498</v>
      </c>
      <c r="K133" s="28">
        <v>-1.1000000000000001</v>
      </c>
      <c r="L133" s="28">
        <v>-3.5</v>
      </c>
      <c r="M133" s="28">
        <v>476635</v>
      </c>
      <c r="N133" s="28">
        <v>-0.1</v>
      </c>
      <c r="O133" s="28">
        <v>444136</v>
      </c>
      <c r="P133" s="28">
        <v>32499</v>
      </c>
      <c r="Q133" s="28">
        <v>0.9</v>
      </c>
      <c r="R133" s="28">
        <v>-11.6</v>
      </c>
      <c r="S133" s="28">
        <v>3.4</v>
      </c>
    </row>
    <row r="134" spans="1:19" x14ac:dyDescent="0.2">
      <c r="A134" s="26" t="s">
        <v>25</v>
      </c>
      <c r="B134" s="27" t="s">
        <v>26</v>
      </c>
      <c r="C134" s="28">
        <v>843</v>
      </c>
      <c r="D134" s="28">
        <v>814</v>
      </c>
      <c r="E134" s="28">
        <v>43576</v>
      </c>
      <c r="F134" s="28">
        <v>41907</v>
      </c>
      <c r="G134" s="28">
        <v>146022</v>
      </c>
      <c r="H134" s="28">
        <v>1.2</v>
      </c>
      <c r="I134" s="28">
        <v>114921</v>
      </c>
      <c r="J134" s="28">
        <v>31101</v>
      </c>
      <c r="K134" s="28">
        <v>1.3</v>
      </c>
      <c r="L134" s="28">
        <v>0.9</v>
      </c>
      <c r="M134" s="28">
        <v>472438</v>
      </c>
      <c r="N134" s="28">
        <v>0.7</v>
      </c>
      <c r="O134" s="28">
        <v>367612</v>
      </c>
      <c r="P134" s="28">
        <v>104826</v>
      </c>
      <c r="Q134" s="28">
        <v>0.5</v>
      </c>
      <c r="R134" s="28">
        <v>1.5</v>
      </c>
      <c r="S134" s="28">
        <v>3.2</v>
      </c>
    </row>
    <row r="135" spans="1:19" x14ac:dyDescent="0.2">
      <c r="A135" s="26" t="s">
        <v>27</v>
      </c>
      <c r="B135" s="27" t="s">
        <v>28</v>
      </c>
      <c r="C135" s="28">
        <v>107</v>
      </c>
      <c r="D135" s="28">
        <v>101</v>
      </c>
      <c r="E135" s="28">
        <v>4808</v>
      </c>
      <c r="F135" s="28">
        <v>4616</v>
      </c>
      <c r="G135" s="28">
        <v>16542</v>
      </c>
      <c r="H135" s="28">
        <v>-2</v>
      </c>
      <c r="I135" s="28">
        <v>13331</v>
      </c>
      <c r="J135" s="28">
        <v>3211</v>
      </c>
      <c r="K135" s="28">
        <v>-5.0999999999999996</v>
      </c>
      <c r="L135" s="28">
        <v>13.1</v>
      </c>
      <c r="M135" s="28">
        <v>51872</v>
      </c>
      <c r="N135" s="28">
        <v>-11.1</v>
      </c>
      <c r="O135" s="28">
        <v>44773</v>
      </c>
      <c r="P135" s="28">
        <v>7099</v>
      </c>
      <c r="Q135" s="28">
        <v>-13.6</v>
      </c>
      <c r="R135" s="28">
        <v>8.9</v>
      </c>
      <c r="S135" s="28">
        <v>3.1</v>
      </c>
    </row>
    <row r="136" spans="1:19" x14ac:dyDescent="0.2">
      <c r="A136" s="26" t="s">
        <v>29</v>
      </c>
      <c r="B136" s="27" t="s">
        <v>30</v>
      </c>
      <c r="C136" s="28">
        <v>200</v>
      </c>
      <c r="D136" s="28">
        <v>192</v>
      </c>
      <c r="E136" s="28">
        <v>11069</v>
      </c>
      <c r="F136" s="28">
        <v>10866</v>
      </c>
      <c r="G136" s="28">
        <v>42402</v>
      </c>
      <c r="H136" s="28">
        <v>0.7</v>
      </c>
      <c r="I136" s="28">
        <v>34971</v>
      </c>
      <c r="J136" s="28">
        <v>7431</v>
      </c>
      <c r="K136" s="28">
        <v>-1.5</v>
      </c>
      <c r="L136" s="28">
        <v>12.5</v>
      </c>
      <c r="M136" s="28">
        <v>111365</v>
      </c>
      <c r="N136" s="28">
        <v>-0.2</v>
      </c>
      <c r="O136" s="28">
        <v>96124</v>
      </c>
      <c r="P136" s="28">
        <v>15241</v>
      </c>
      <c r="Q136" s="28">
        <v>-0.1</v>
      </c>
      <c r="R136" s="28">
        <v>-1</v>
      </c>
      <c r="S136" s="28">
        <v>2.6</v>
      </c>
    </row>
    <row r="137" spans="1:19" s="46" customFormat="1" x14ac:dyDescent="0.2">
      <c r="A137" s="49"/>
      <c r="B137" s="50" t="s">
        <v>75</v>
      </c>
      <c r="C137" s="51"/>
      <c r="D137" s="51"/>
      <c r="E137" s="51"/>
      <c r="F137" s="51"/>
      <c r="G137" s="51">
        <f>SUM(G130:G136)</f>
        <v>717079</v>
      </c>
      <c r="H137" s="51"/>
      <c r="I137" s="51">
        <f>SUM(I130:I136)</f>
        <v>577638</v>
      </c>
      <c r="J137" s="51">
        <f>SUM(J130:J136)</f>
        <v>139441</v>
      </c>
      <c r="K137" s="51"/>
      <c r="L137" s="51"/>
      <c r="M137" s="51">
        <f>SUM(M130:M136)</f>
        <v>1888474</v>
      </c>
      <c r="N137" s="51"/>
      <c r="O137" s="51">
        <f>SUM(O130:O136)</f>
        <v>1566345</v>
      </c>
      <c r="P137" s="51">
        <f>SUM(P130:P136)</f>
        <v>322129</v>
      </c>
      <c r="Q137" s="51"/>
      <c r="R137" s="51"/>
      <c r="S137" s="51"/>
    </row>
    <row r="138" spans="1:19" s="41" customFormat="1" x14ac:dyDescent="0.2">
      <c r="A138" s="47"/>
      <c r="B138" s="48" t="s">
        <v>85</v>
      </c>
      <c r="C138" s="52"/>
      <c r="D138" s="52"/>
      <c r="E138" s="52"/>
      <c r="F138" s="52"/>
      <c r="G138" s="52">
        <f>G137+G126+G115+G104+G93+G82+G71+G60+G49+G38+G27+G16</f>
        <v>10672390</v>
      </c>
      <c r="H138" s="52"/>
      <c r="I138" s="52">
        <f>I137+I126+I115+I104+I93+I82+I71+I60+I49+I38+I27+I16</f>
        <v>8859169</v>
      </c>
      <c r="J138" s="52">
        <f>J137+J126+J115+J104+J93+J82+J71+J60+J49+J38+J27+J16</f>
        <v>1813221</v>
      </c>
      <c r="K138" s="52"/>
      <c r="L138" s="52"/>
      <c r="M138" s="52">
        <f>M137+M126+M115+M104+M93+M82+M71+M60+M49+M38+M27+M16</f>
        <v>28085662</v>
      </c>
      <c r="N138" s="52"/>
      <c r="O138" s="52">
        <f>O137+O126+O115+O104+O93+O82+O71+O60+O49+O38+O27+O16</f>
        <v>23697826</v>
      </c>
      <c r="P138" s="52">
        <f>P137+P126+P115+P104+P93+P82+P71+P60+P49+P38+P27+P16</f>
        <v>4387836</v>
      </c>
      <c r="Q138" s="52"/>
      <c r="R138" s="52"/>
      <c r="S138" s="52"/>
    </row>
    <row r="139" spans="1:19" x14ac:dyDescent="0.2">
      <c r="A139" s="26" t="s">
        <v>42</v>
      </c>
    </row>
    <row r="140" spans="1:19" x14ac:dyDescent="0.2">
      <c r="A140" s="26" t="s">
        <v>43</v>
      </c>
    </row>
    <row r="141" spans="1:19" x14ac:dyDescent="0.2">
      <c r="A141" s="26" t="s">
        <v>44</v>
      </c>
    </row>
    <row r="142" spans="1:19" x14ac:dyDescent="0.2">
      <c r="A142" s="26" t="s">
        <v>45</v>
      </c>
    </row>
    <row r="143" spans="1:19" x14ac:dyDescent="0.2">
      <c r="A143" s="26" t="s">
        <v>46</v>
      </c>
    </row>
    <row r="144" spans="1:19" x14ac:dyDescent="0.2">
      <c r="A144" s="26" t="s">
        <v>47</v>
      </c>
    </row>
    <row r="145" spans="1:1" x14ac:dyDescent="0.2">
      <c r="A145" s="26" t="s">
        <v>48</v>
      </c>
    </row>
    <row r="147" spans="1:1" x14ac:dyDescent="0.2">
      <c r="A147" s="26" t="s">
        <v>49</v>
      </c>
    </row>
    <row r="148" spans="1:1" x14ac:dyDescent="0.2">
      <c r="A148" s="26" t="s">
        <v>50</v>
      </c>
    </row>
    <row r="150" spans="1:1" x14ac:dyDescent="0.2">
      <c r="A150" s="26" t="s">
        <v>51</v>
      </c>
    </row>
    <row r="151" spans="1:1" x14ac:dyDescent="0.2">
      <c r="A151" s="26" t="s">
        <v>52</v>
      </c>
    </row>
    <row r="152" spans="1:1" x14ac:dyDescent="0.2">
      <c r="A152" s="26" t="s">
        <v>53</v>
      </c>
    </row>
    <row r="153" spans="1:1" x14ac:dyDescent="0.2">
      <c r="A153" s="26" t="s">
        <v>54</v>
      </c>
    </row>
    <row r="154" spans="1:1" x14ac:dyDescent="0.2">
      <c r="A154" s="26" t="s">
        <v>55</v>
      </c>
    </row>
    <row r="155" spans="1:1" x14ac:dyDescent="0.2">
      <c r="A155" s="26" t="s">
        <v>56</v>
      </c>
    </row>
    <row r="156" spans="1:1" x14ac:dyDescent="0.2">
      <c r="A156" s="26" t="s">
        <v>57</v>
      </c>
    </row>
    <row r="157" spans="1:1" x14ac:dyDescent="0.2">
      <c r="A157" s="26" t="s">
        <v>58</v>
      </c>
    </row>
    <row r="158" spans="1:1" x14ac:dyDescent="0.2">
      <c r="A158" s="26" t="s">
        <v>59</v>
      </c>
    </row>
    <row r="159" spans="1:1" x14ac:dyDescent="0.2">
      <c r="A159" s="26" t="s">
        <v>60</v>
      </c>
    </row>
    <row r="160" spans="1:1" x14ac:dyDescent="0.2">
      <c r="A160" s="26" t="s">
        <v>61</v>
      </c>
    </row>
    <row r="161" spans="1:1" x14ac:dyDescent="0.2">
      <c r="A161" s="26" t="s">
        <v>62</v>
      </c>
    </row>
    <row r="162" spans="1:1" x14ac:dyDescent="0.2">
      <c r="A162" s="26" t="s">
        <v>63</v>
      </c>
    </row>
    <row r="163" spans="1:1" x14ac:dyDescent="0.2">
      <c r="A163" s="26" t="s">
        <v>64</v>
      </c>
    </row>
    <row r="164" spans="1:1" x14ac:dyDescent="0.2">
      <c r="A164" s="26" t="s">
        <v>65</v>
      </c>
    </row>
    <row r="165" spans="1:1" x14ac:dyDescent="0.2">
      <c r="A165" s="26" t="s">
        <v>66</v>
      </c>
    </row>
    <row r="166" spans="1:1" x14ac:dyDescent="0.2">
      <c r="A166" s="26" t="s">
        <v>67</v>
      </c>
    </row>
    <row r="167" spans="1:1" x14ac:dyDescent="0.2">
      <c r="A167" s="26" t="s">
        <v>68</v>
      </c>
    </row>
    <row r="168" spans="1:1" x14ac:dyDescent="0.2">
      <c r="A168" s="26" t="s">
        <v>69</v>
      </c>
    </row>
    <row r="169" spans="1:1" x14ac:dyDescent="0.2">
      <c r="A169" s="26" t="s">
        <v>70</v>
      </c>
    </row>
    <row r="170" spans="1:1" x14ac:dyDescent="0.2">
      <c r="A170" s="30" t="s">
        <v>73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2022</vt:lpstr>
      <vt:lpstr>VÄR  zu 2019</vt:lpstr>
      <vt:lpstr>2021</vt:lpstr>
      <vt:lpstr>2020</vt:lpstr>
      <vt:lpstr>2019</vt:lpstr>
      <vt:lpstr>'2020'!Drucktitel</vt:lpstr>
      <vt:lpstr>'2021'!Drucktitel</vt:lpstr>
      <vt:lpstr>'2022'!Drucktitel</vt:lpstr>
      <vt:lpstr>'VÄR 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Leonie Jasper</cp:lastModifiedBy>
  <dcterms:created xsi:type="dcterms:W3CDTF">2020-11-19T07:13:21Z</dcterms:created>
  <dcterms:modified xsi:type="dcterms:W3CDTF">2022-07-20T05:47:31Z</dcterms:modified>
</cp:coreProperties>
</file>