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"/>
    </mc:Choice>
  </mc:AlternateContent>
  <xr:revisionPtr revIDLastSave="0" documentId="13_ncr:1_{C09C2AAD-B5CC-4A27-BDD2-864DED6A50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2" sheetId="5" r:id="rId1"/>
    <sheet name="VÄR zu 2019" sheetId="4" r:id="rId2"/>
    <sheet name="2021" sheetId="3" r:id="rId3"/>
    <sheet name="2020" sheetId="1" r:id="rId4"/>
    <sheet name="2019" sheetId="2" r:id="rId5"/>
  </sheets>
  <definedNames>
    <definedName name="_xlnm.Print_Titles" localSheetId="3">'2020'!$1:$6</definedName>
    <definedName name="_xlnm.Print_Titles" localSheetId="2">'2021'!$1:$6</definedName>
    <definedName name="_xlnm.Print_Titles" localSheetId="0">'2022'!$1:$6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5" l="1"/>
  <c r="J23" i="5"/>
  <c r="I23" i="5"/>
  <c r="G23" i="5"/>
  <c r="H23" i="5" s="1"/>
  <c r="I14" i="5"/>
  <c r="K14" i="5" s="1"/>
  <c r="G14" i="5"/>
  <c r="H14" i="5" s="1"/>
  <c r="R113" i="5"/>
  <c r="Q113" i="5"/>
  <c r="N113" i="5"/>
  <c r="L113" i="5"/>
  <c r="K113" i="5"/>
  <c r="H113" i="5"/>
  <c r="R104" i="5"/>
  <c r="Q104" i="5"/>
  <c r="N104" i="5"/>
  <c r="L104" i="5"/>
  <c r="K104" i="5"/>
  <c r="H104" i="5"/>
  <c r="R95" i="5"/>
  <c r="Q95" i="5"/>
  <c r="N95" i="5"/>
  <c r="L95" i="5"/>
  <c r="K95" i="5"/>
  <c r="H95" i="5"/>
  <c r="R86" i="5"/>
  <c r="Q86" i="5"/>
  <c r="N86" i="5"/>
  <c r="L86" i="5"/>
  <c r="K86" i="5"/>
  <c r="H86" i="5"/>
  <c r="R77" i="5"/>
  <c r="Q77" i="5"/>
  <c r="N77" i="5"/>
  <c r="L77" i="5"/>
  <c r="K77" i="5"/>
  <c r="H77" i="5"/>
  <c r="R68" i="5"/>
  <c r="Q68" i="5"/>
  <c r="N68" i="5"/>
  <c r="L68" i="5"/>
  <c r="K68" i="5"/>
  <c r="H68" i="5"/>
  <c r="R59" i="5"/>
  <c r="Q59" i="5"/>
  <c r="N59" i="5"/>
  <c r="L59" i="5"/>
  <c r="K59" i="5"/>
  <c r="H59" i="5"/>
  <c r="L50" i="5"/>
  <c r="K50" i="5"/>
  <c r="H50" i="5"/>
  <c r="S112" i="4"/>
  <c r="P112" i="4"/>
  <c r="O112" i="4"/>
  <c r="M112" i="4"/>
  <c r="J112" i="4"/>
  <c r="I112" i="4"/>
  <c r="G112" i="4"/>
  <c r="F112" i="4"/>
  <c r="E112" i="4"/>
  <c r="D112" i="4"/>
  <c r="C112" i="4"/>
  <c r="S111" i="4"/>
  <c r="P111" i="4"/>
  <c r="O111" i="4"/>
  <c r="M111" i="4"/>
  <c r="J111" i="4"/>
  <c r="I111" i="4"/>
  <c r="G111" i="4"/>
  <c r="F111" i="4"/>
  <c r="E111" i="4"/>
  <c r="D111" i="4"/>
  <c r="C111" i="4"/>
  <c r="S110" i="4"/>
  <c r="P110" i="4"/>
  <c r="O110" i="4"/>
  <c r="M110" i="4"/>
  <c r="J110" i="4"/>
  <c r="I110" i="4"/>
  <c r="G110" i="4"/>
  <c r="F110" i="4"/>
  <c r="E110" i="4"/>
  <c r="D110" i="4"/>
  <c r="C110" i="4"/>
  <c r="S109" i="4"/>
  <c r="P109" i="4"/>
  <c r="O109" i="4"/>
  <c r="M109" i="4"/>
  <c r="J109" i="4"/>
  <c r="I109" i="4"/>
  <c r="G109" i="4"/>
  <c r="F109" i="4"/>
  <c r="E109" i="4"/>
  <c r="D109" i="4"/>
  <c r="C109" i="4"/>
  <c r="S108" i="4"/>
  <c r="P108" i="4"/>
  <c r="O108" i="4"/>
  <c r="M108" i="4"/>
  <c r="J108" i="4"/>
  <c r="I108" i="4"/>
  <c r="G108" i="4"/>
  <c r="F108" i="4"/>
  <c r="E108" i="4"/>
  <c r="D108" i="4"/>
  <c r="C108" i="4"/>
  <c r="S103" i="4"/>
  <c r="P103" i="4"/>
  <c r="O103" i="4"/>
  <c r="M103" i="4"/>
  <c r="J103" i="4"/>
  <c r="I103" i="4"/>
  <c r="G103" i="4"/>
  <c r="F103" i="4"/>
  <c r="E103" i="4"/>
  <c r="D103" i="4"/>
  <c r="C103" i="4"/>
  <c r="S102" i="4"/>
  <c r="P102" i="4"/>
  <c r="O102" i="4"/>
  <c r="M102" i="4"/>
  <c r="J102" i="4"/>
  <c r="I102" i="4"/>
  <c r="G102" i="4"/>
  <c r="F102" i="4"/>
  <c r="E102" i="4"/>
  <c r="D102" i="4"/>
  <c r="C102" i="4"/>
  <c r="S101" i="4"/>
  <c r="P101" i="4"/>
  <c r="O101" i="4"/>
  <c r="M101" i="4"/>
  <c r="J101" i="4"/>
  <c r="I101" i="4"/>
  <c r="G101" i="4"/>
  <c r="F101" i="4"/>
  <c r="E101" i="4"/>
  <c r="D101" i="4"/>
  <c r="C101" i="4"/>
  <c r="S100" i="4"/>
  <c r="P100" i="4"/>
  <c r="O100" i="4"/>
  <c r="M100" i="4"/>
  <c r="J100" i="4"/>
  <c r="I100" i="4"/>
  <c r="G100" i="4"/>
  <c r="F100" i="4"/>
  <c r="E100" i="4"/>
  <c r="D100" i="4"/>
  <c r="C100" i="4"/>
  <c r="S99" i="4"/>
  <c r="P99" i="4"/>
  <c r="O99" i="4"/>
  <c r="M99" i="4"/>
  <c r="J99" i="4"/>
  <c r="I99" i="4"/>
  <c r="G99" i="4"/>
  <c r="F99" i="4"/>
  <c r="E99" i="4"/>
  <c r="D99" i="4"/>
  <c r="C99" i="4"/>
  <c r="S94" i="4"/>
  <c r="P94" i="4"/>
  <c r="O94" i="4"/>
  <c r="M94" i="4"/>
  <c r="J94" i="4"/>
  <c r="I94" i="4"/>
  <c r="G94" i="4"/>
  <c r="F94" i="4"/>
  <c r="E94" i="4"/>
  <c r="D94" i="4"/>
  <c r="C94" i="4"/>
  <c r="S93" i="4"/>
  <c r="P93" i="4"/>
  <c r="O93" i="4"/>
  <c r="M93" i="4"/>
  <c r="J93" i="4"/>
  <c r="I93" i="4"/>
  <c r="G93" i="4"/>
  <c r="F93" i="4"/>
  <c r="E93" i="4"/>
  <c r="D93" i="4"/>
  <c r="C93" i="4"/>
  <c r="S92" i="4"/>
  <c r="P92" i="4"/>
  <c r="O92" i="4"/>
  <c r="M92" i="4"/>
  <c r="J92" i="4"/>
  <c r="I92" i="4"/>
  <c r="G92" i="4"/>
  <c r="F92" i="4"/>
  <c r="E92" i="4"/>
  <c r="D92" i="4"/>
  <c r="C92" i="4"/>
  <c r="S91" i="4"/>
  <c r="P91" i="4"/>
  <c r="O91" i="4"/>
  <c r="M91" i="4"/>
  <c r="J91" i="4"/>
  <c r="I91" i="4"/>
  <c r="G91" i="4"/>
  <c r="F91" i="4"/>
  <c r="E91" i="4"/>
  <c r="D91" i="4"/>
  <c r="C91" i="4"/>
  <c r="S90" i="4"/>
  <c r="P90" i="4"/>
  <c r="O90" i="4"/>
  <c r="M90" i="4"/>
  <c r="J90" i="4"/>
  <c r="I90" i="4"/>
  <c r="G90" i="4"/>
  <c r="F90" i="4"/>
  <c r="E90" i="4"/>
  <c r="D90" i="4"/>
  <c r="C90" i="4"/>
  <c r="S85" i="4"/>
  <c r="P85" i="4"/>
  <c r="O85" i="4"/>
  <c r="M85" i="4"/>
  <c r="J85" i="4"/>
  <c r="I85" i="4"/>
  <c r="G85" i="4"/>
  <c r="F85" i="4"/>
  <c r="E85" i="4"/>
  <c r="D85" i="4"/>
  <c r="C85" i="4"/>
  <c r="S84" i="4"/>
  <c r="P84" i="4"/>
  <c r="O84" i="4"/>
  <c r="M84" i="4"/>
  <c r="J84" i="4"/>
  <c r="I84" i="4"/>
  <c r="G84" i="4"/>
  <c r="F84" i="4"/>
  <c r="E84" i="4"/>
  <c r="D84" i="4"/>
  <c r="C84" i="4"/>
  <c r="S83" i="4"/>
  <c r="P83" i="4"/>
  <c r="O83" i="4"/>
  <c r="M83" i="4"/>
  <c r="J83" i="4"/>
  <c r="I83" i="4"/>
  <c r="G83" i="4"/>
  <c r="F83" i="4"/>
  <c r="E83" i="4"/>
  <c r="D83" i="4"/>
  <c r="C83" i="4"/>
  <c r="S82" i="4"/>
  <c r="P82" i="4"/>
  <c r="O82" i="4"/>
  <c r="M82" i="4"/>
  <c r="J82" i="4"/>
  <c r="I82" i="4"/>
  <c r="G82" i="4"/>
  <c r="F82" i="4"/>
  <c r="E82" i="4"/>
  <c r="D82" i="4"/>
  <c r="C82" i="4"/>
  <c r="S81" i="4"/>
  <c r="P81" i="4"/>
  <c r="O81" i="4"/>
  <c r="M81" i="4"/>
  <c r="J81" i="4"/>
  <c r="I81" i="4"/>
  <c r="G81" i="4"/>
  <c r="F81" i="4"/>
  <c r="E81" i="4"/>
  <c r="D81" i="4"/>
  <c r="C81" i="4"/>
  <c r="S76" i="4"/>
  <c r="P76" i="4"/>
  <c r="O76" i="4"/>
  <c r="M76" i="4"/>
  <c r="J76" i="4"/>
  <c r="I76" i="4"/>
  <c r="G76" i="4"/>
  <c r="F76" i="4"/>
  <c r="E76" i="4"/>
  <c r="D76" i="4"/>
  <c r="C76" i="4"/>
  <c r="S75" i="4"/>
  <c r="P75" i="4"/>
  <c r="O75" i="4"/>
  <c r="M75" i="4"/>
  <c r="J75" i="4"/>
  <c r="I75" i="4"/>
  <c r="G75" i="4"/>
  <c r="F75" i="4"/>
  <c r="E75" i="4"/>
  <c r="D75" i="4"/>
  <c r="C75" i="4"/>
  <c r="S74" i="4"/>
  <c r="P74" i="4"/>
  <c r="O74" i="4"/>
  <c r="M74" i="4"/>
  <c r="J74" i="4"/>
  <c r="I74" i="4"/>
  <c r="G74" i="4"/>
  <c r="F74" i="4"/>
  <c r="E74" i="4"/>
  <c r="D74" i="4"/>
  <c r="C74" i="4"/>
  <c r="S73" i="4"/>
  <c r="P73" i="4"/>
  <c r="O73" i="4"/>
  <c r="M73" i="4"/>
  <c r="J73" i="4"/>
  <c r="I73" i="4"/>
  <c r="G73" i="4"/>
  <c r="F73" i="4"/>
  <c r="E73" i="4"/>
  <c r="D73" i="4"/>
  <c r="C73" i="4"/>
  <c r="S72" i="4"/>
  <c r="P72" i="4"/>
  <c r="O72" i="4"/>
  <c r="M72" i="4"/>
  <c r="J72" i="4"/>
  <c r="I72" i="4"/>
  <c r="G72" i="4"/>
  <c r="F72" i="4"/>
  <c r="E72" i="4"/>
  <c r="D72" i="4"/>
  <c r="C72" i="4"/>
  <c r="S67" i="4"/>
  <c r="P67" i="4"/>
  <c r="O67" i="4"/>
  <c r="M67" i="4"/>
  <c r="J67" i="4"/>
  <c r="I67" i="4"/>
  <c r="G67" i="4"/>
  <c r="F67" i="4"/>
  <c r="E67" i="4"/>
  <c r="D67" i="4"/>
  <c r="C67" i="4"/>
  <c r="S66" i="4"/>
  <c r="P66" i="4"/>
  <c r="O66" i="4"/>
  <c r="M66" i="4"/>
  <c r="J66" i="4"/>
  <c r="I66" i="4"/>
  <c r="G66" i="4"/>
  <c r="F66" i="4"/>
  <c r="E66" i="4"/>
  <c r="D66" i="4"/>
  <c r="C66" i="4"/>
  <c r="S65" i="4"/>
  <c r="P65" i="4"/>
  <c r="O65" i="4"/>
  <c r="M65" i="4"/>
  <c r="J65" i="4"/>
  <c r="I65" i="4"/>
  <c r="G65" i="4"/>
  <c r="F65" i="4"/>
  <c r="E65" i="4"/>
  <c r="D65" i="4"/>
  <c r="C65" i="4"/>
  <c r="S64" i="4"/>
  <c r="P64" i="4"/>
  <c r="O64" i="4"/>
  <c r="M64" i="4"/>
  <c r="J64" i="4"/>
  <c r="I64" i="4"/>
  <c r="G64" i="4"/>
  <c r="F64" i="4"/>
  <c r="E64" i="4"/>
  <c r="D64" i="4"/>
  <c r="C64" i="4"/>
  <c r="S63" i="4"/>
  <c r="P63" i="4"/>
  <c r="O63" i="4"/>
  <c r="M63" i="4"/>
  <c r="J63" i="4"/>
  <c r="I63" i="4"/>
  <c r="G63" i="4"/>
  <c r="F63" i="4"/>
  <c r="E63" i="4"/>
  <c r="D63" i="4"/>
  <c r="C63" i="4"/>
  <c r="S58" i="4"/>
  <c r="P58" i="4"/>
  <c r="O58" i="4"/>
  <c r="M58" i="4"/>
  <c r="J58" i="4"/>
  <c r="I58" i="4"/>
  <c r="G58" i="4"/>
  <c r="F58" i="4"/>
  <c r="E58" i="4"/>
  <c r="D58" i="4"/>
  <c r="C58" i="4"/>
  <c r="S57" i="4"/>
  <c r="P57" i="4"/>
  <c r="O57" i="4"/>
  <c r="M57" i="4"/>
  <c r="J57" i="4"/>
  <c r="I57" i="4"/>
  <c r="G57" i="4"/>
  <c r="F57" i="4"/>
  <c r="E57" i="4"/>
  <c r="D57" i="4"/>
  <c r="C57" i="4"/>
  <c r="S56" i="4"/>
  <c r="P56" i="4"/>
  <c r="O56" i="4"/>
  <c r="M56" i="4"/>
  <c r="J56" i="4"/>
  <c r="I56" i="4"/>
  <c r="G56" i="4"/>
  <c r="F56" i="4"/>
  <c r="E56" i="4"/>
  <c r="D56" i="4"/>
  <c r="C56" i="4"/>
  <c r="S55" i="4"/>
  <c r="P55" i="4"/>
  <c r="O55" i="4"/>
  <c r="M55" i="4"/>
  <c r="J55" i="4"/>
  <c r="I55" i="4"/>
  <c r="G55" i="4"/>
  <c r="F55" i="4"/>
  <c r="E55" i="4"/>
  <c r="D55" i="4"/>
  <c r="C55" i="4"/>
  <c r="S54" i="4"/>
  <c r="P54" i="4"/>
  <c r="O54" i="4"/>
  <c r="M54" i="4"/>
  <c r="J54" i="4"/>
  <c r="I54" i="4"/>
  <c r="G54" i="4"/>
  <c r="F54" i="4"/>
  <c r="E54" i="4"/>
  <c r="D54" i="4"/>
  <c r="C54" i="4"/>
  <c r="S49" i="4"/>
  <c r="P49" i="4"/>
  <c r="O49" i="4"/>
  <c r="M49" i="4"/>
  <c r="J49" i="4"/>
  <c r="I49" i="4"/>
  <c r="G49" i="4"/>
  <c r="F49" i="4"/>
  <c r="E49" i="4"/>
  <c r="D49" i="4"/>
  <c r="C49" i="4"/>
  <c r="S48" i="4"/>
  <c r="P48" i="4"/>
  <c r="O48" i="4"/>
  <c r="M48" i="4"/>
  <c r="N48" i="4" s="1"/>
  <c r="J48" i="4"/>
  <c r="I48" i="4"/>
  <c r="G48" i="4"/>
  <c r="F48" i="4"/>
  <c r="E48" i="4"/>
  <c r="D48" i="4"/>
  <c r="C48" i="4"/>
  <c r="S47" i="4"/>
  <c r="P47" i="4"/>
  <c r="O47" i="4"/>
  <c r="M47" i="4"/>
  <c r="J47" i="4"/>
  <c r="I47" i="4"/>
  <c r="G47" i="4"/>
  <c r="F47" i="4"/>
  <c r="E47" i="4"/>
  <c r="D47" i="4"/>
  <c r="C47" i="4"/>
  <c r="S46" i="4"/>
  <c r="P46" i="4"/>
  <c r="O46" i="4"/>
  <c r="M46" i="4"/>
  <c r="N46" i="4" s="1"/>
  <c r="J46" i="4"/>
  <c r="I46" i="4"/>
  <c r="G46" i="4"/>
  <c r="F46" i="4"/>
  <c r="E46" i="4"/>
  <c r="D46" i="4"/>
  <c r="C46" i="4"/>
  <c r="S45" i="4"/>
  <c r="P45" i="4"/>
  <c r="O45" i="4"/>
  <c r="M45" i="4"/>
  <c r="N45" i="4" s="1"/>
  <c r="J45" i="4"/>
  <c r="I45" i="4"/>
  <c r="G45" i="4"/>
  <c r="F45" i="4"/>
  <c r="E45" i="4"/>
  <c r="D45" i="4"/>
  <c r="C45" i="4"/>
  <c r="S40" i="4"/>
  <c r="P40" i="4"/>
  <c r="O40" i="4"/>
  <c r="M40" i="4"/>
  <c r="J40" i="4"/>
  <c r="I40" i="4"/>
  <c r="G40" i="4"/>
  <c r="F40" i="4"/>
  <c r="E40" i="4"/>
  <c r="D40" i="4"/>
  <c r="C40" i="4"/>
  <c r="S39" i="4"/>
  <c r="P39" i="4"/>
  <c r="O39" i="4"/>
  <c r="M39" i="4"/>
  <c r="J39" i="4"/>
  <c r="I39" i="4"/>
  <c r="G39" i="4"/>
  <c r="F39" i="4"/>
  <c r="E39" i="4"/>
  <c r="D39" i="4"/>
  <c r="C39" i="4"/>
  <c r="S38" i="4"/>
  <c r="P38" i="4"/>
  <c r="O38" i="4"/>
  <c r="M38" i="4"/>
  <c r="J38" i="4"/>
  <c r="I38" i="4"/>
  <c r="G38" i="4"/>
  <c r="F38" i="4"/>
  <c r="E38" i="4"/>
  <c r="D38" i="4"/>
  <c r="C38" i="4"/>
  <c r="S37" i="4"/>
  <c r="P37" i="4"/>
  <c r="O37" i="4"/>
  <c r="M37" i="4"/>
  <c r="J37" i="4"/>
  <c r="I37" i="4"/>
  <c r="G37" i="4"/>
  <c r="F37" i="4"/>
  <c r="E37" i="4"/>
  <c r="D37" i="4"/>
  <c r="C37" i="4"/>
  <c r="S36" i="4"/>
  <c r="P36" i="4"/>
  <c r="O36" i="4"/>
  <c r="M36" i="4"/>
  <c r="J36" i="4"/>
  <c r="I36" i="4"/>
  <c r="G36" i="4"/>
  <c r="F36" i="4"/>
  <c r="E36" i="4"/>
  <c r="D36" i="4"/>
  <c r="C36" i="4"/>
  <c r="S31" i="4"/>
  <c r="P31" i="4"/>
  <c r="O31" i="4"/>
  <c r="M31" i="4"/>
  <c r="J31" i="4"/>
  <c r="I31" i="4"/>
  <c r="G31" i="4"/>
  <c r="F31" i="4"/>
  <c r="E31" i="4"/>
  <c r="D31" i="4"/>
  <c r="C31" i="4"/>
  <c r="S30" i="4"/>
  <c r="P30" i="4"/>
  <c r="O30" i="4"/>
  <c r="M30" i="4"/>
  <c r="J30" i="4"/>
  <c r="I30" i="4"/>
  <c r="G30" i="4"/>
  <c r="F30" i="4"/>
  <c r="E30" i="4"/>
  <c r="D30" i="4"/>
  <c r="C30" i="4"/>
  <c r="S29" i="4"/>
  <c r="P29" i="4"/>
  <c r="O29" i="4"/>
  <c r="M29" i="4"/>
  <c r="J29" i="4"/>
  <c r="I29" i="4"/>
  <c r="G29" i="4"/>
  <c r="F29" i="4"/>
  <c r="E29" i="4"/>
  <c r="D29" i="4"/>
  <c r="C29" i="4"/>
  <c r="S28" i="4"/>
  <c r="P28" i="4"/>
  <c r="O28" i="4"/>
  <c r="M28" i="4"/>
  <c r="J28" i="4"/>
  <c r="I28" i="4"/>
  <c r="G28" i="4"/>
  <c r="F28" i="4"/>
  <c r="E28" i="4"/>
  <c r="D28" i="4"/>
  <c r="C28" i="4"/>
  <c r="S27" i="4"/>
  <c r="P27" i="4"/>
  <c r="O27" i="4"/>
  <c r="M27" i="4"/>
  <c r="J27" i="4"/>
  <c r="I27" i="4"/>
  <c r="G27" i="4"/>
  <c r="F27" i="4"/>
  <c r="E27" i="4"/>
  <c r="D27" i="4"/>
  <c r="C27" i="4"/>
  <c r="S22" i="4"/>
  <c r="P22" i="4"/>
  <c r="O22" i="4"/>
  <c r="M22" i="4"/>
  <c r="J22" i="4"/>
  <c r="I22" i="4"/>
  <c r="G22" i="4"/>
  <c r="F22" i="4"/>
  <c r="E22" i="4"/>
  <c r="D22" i="4"/>
  <c r="C22" i="4"/>
  <c r="S21" i="4"/>
  <c r="P21" i="4"/>
  <c r="O21" i="4"/>
  <c r="M21" i="4"/>
  <c r="J21" i="4"/>
  <c r="I21" i="4"/>
  <c r="G21" i="4"/>
  <c r="F21" i="4"/>
  <c r="E21" i="4"/>
  <c r="D21" i="4"/>
  <c r="C21" i="4"/>
  <c r="S20" i="4"/>
  <c r="P20" i="4"/>
  <c r="O20" i="4"/>
  <c r="M20" i="4"/>
  <c r="J20" i="4"/>
  <c r="I20" i="4"/>
  <c r="G20" i="4"/>
  <c r="F20" i="4"/>
  <c r="E20" i="4"/>
  <c r="D20" i="4"/>
  <c r="C20" i="4"/>
  <c r="S19" i="4"/>
  <c r="P19" i="4"/>
  <c r="O19" i="4"/>
  <c r="M19" i="4"/>
  <c r="J19" i="4"/>
  <c r="I19" i="4"/>
  <c r="G19" i="4"/>
  <c r="F19" i="4"/>
  <c r="E19" i="4"/>
  <c r="D19" i="4"/>
  <c r="C19" i="4"/>
  <c r="S18" i="4"/>
  <c r="P18" i="4"/>
  <c r="O18" i="4"/>
  <c r="M18" i="4"/>
  <c r="J18" i="4"/>
  <c r="I18" i="4"/>
  <c r="G18" i="4"/>
  <c r="F18" i="4"/>
  <c r="E18" i="4"/>
  <c r="D18" i="4"/>
  <c r="C18" i="4"/>
  <c r="S13" i="4"/>
  <c r="P13" i="4"/>
  <c r="O13" i="4"/>
  <c r="M13" i="4"/>
  <c r="J13" i="4"/>
  <c r="I13" i="4"/>
  <c r="G13" i="4"/>
  <c r="F13" i="4"/>
  <c r="E13" i="4"/>
  <c r="D13" i="4"/>
  <c r="C13" i="4"/>
  <c r="S12" i="4"/>
  <c r="P12" i="4"/>
  <c r="O12" i="4"/>
  <c r="M12" i="4"/>
  <c r="J12" i="4"/>
  <c r="I12" i="4"/>
  <c r="G12" i="4"/>
  <c r="H12" i="4" s="1"/>
  <c r="F12" i="4"/>
  <c r="E12" i="4"/>
  <c r="D12" i="4"/>
  <c r="C12" i="4"/>
  <c r="S11" i="4"/>
  <c r="P11" i="4"/>
  <c r="O11" i="4"/>
  <c r="M11" i="4"/>
  <c r="J11" i="4"/>
  <c r="I11" i="4"/>
  <c r="G11" i="4"/>
  <c r="F11" i="4"/>
  <c r="E11" i="4"/>
  <c r="D11" i="4"/>
  <c r="C11" i="4"/>
  <c r="S10" i="4"/>
  <c r="P10" i="4"/>
  <c r="O10" i="4"/>
  <c r="M10" i="4"/>
  <c r="J10" i="4"/>
  <c r="I10" i="4"/>
  <c r="G10" i="4"/>
  <c r="F10" i="4"/>
  <c r="E10" i="4"/>
  <c r="D10" i="4"/>
  <c r="C10" i="4"/>
  <c r="S9" i="4"/>
  <c r="P9" i="4"/>
  <c r="O9" i="4"/>
  <c r="M9" i="4"/>
  <c r="J9" i="4"/>
  <c r="I9" i="4"/>
  <c r="G9" i="4"/>
  <c r="F9" i="4"/>
  <c r="E9" i="4"/>
  <c r="D9" i="4"/>
  <c r="C9" i="4"/>
  <c r="P113" i="5"/>
  <c r="O113" i="5"/>
  <c r="M113" i="5"/>
  <c r="J113" i="5"/>
  <c r="I113" i="5"/>
  <c r="G113" i="5"/>
  <c r="P104" i="5"/>
  <c r="O104" i="5"/>
  <c r="M104" i="5"/>
  <c r="J104" i="5"/>
  <c r="I104" i="5"/>
  <c r="G104" i="5"/>
  <c r="P95" i="5"/>
  <c r="O95" i="5"/>
  <c r="M95" i="5"/>
  <c r="J95" i="5"/>
  <c r="I95" i="5"/>
  <c r="G95" i="5"/>
  <c r="P86" i="5"/>
  <c r="O86" i="5"/>
  <c r="M86" i="5"/>
  <c r="J86" i="5"/>
  <c r="I86" i="5"/>
  <c r="G86" i="5"/>
  <c r="P77" i="5"/>
  <c r="O77" i="5"/>
  <c r="M77" i="5"/>
  <c r="J77" i="5"/>
  <c r="I77" i="5"/>
  <c r="G77" i="5"/>
  <c r="P68" i="5"/>
  <c r="O68" i="5"/>
  <c r="M68" i="5"/>
  <c r="J68" i="5"/>
  <c r="I68" i="5"/>
  <c r="G68" i="5"/>
  <c r="P59" i="5"/>
  <c r="O59" i="5"/>
  <c r="M59" i="5"/>
  <c r="J59" i="5"/>
  <c r="I59" i="5"/>
  <c r="G59" i="5"/>
  <c r="P50" i="5"/>
  <c r="R50" i="5" s="1"/>
  <c r="O50" i="5"/>
  <c r="Q50" i="5" s="1"/>
  <c r="M50" i="5"/>
  <c r="N50" i="5" s="1"/>
  <c r="J50" i="5"/>
  <c r="I50" i="5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L23" i="5"/>
  <c r="K23" i="5"/>
  <c r="P14" i="5"/>
  <c r="R14" i="5" s="1"/>
  <c r="O14" i="5"/>
  <c r="Q14" i="5" s="1"/>
  <c r="M14" i="5"/>
  <c r="N14" i="5" s="1"/>
  <c r="J14" i="5"/>
  <c r="L14" i="5" s="1"/>
  <c r="N49" i="4"/>
  <c r="N47" i="4"/>
  <c r="G42" i="5" l="1"/>
  <c r="G51" i="5"/>
  <c r="I24" i="5"/>
  <c r="O33" i="5"/>
  <c r="Q33" i="5" s="1"/>
  <c r="G24" i="5"/>
  <c r="H24" i="5" s="1"/>
  <c r="O69" i="5"/>
  <c r="Q69" i="5" s="1"/>
  <c r="O105" i="5"/>
  <c r="Q105" i="5" s="1"/>
  <c r="G87" i="5"/>
  <c r="H87" i="5" s="1"/>
  <c r="H51" i="5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H42" i="5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K24" i="5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R112" i="4"/>
  <c r="Q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Q108" i="4"/>
  <c r="N108" i="4"/>
  <c r="L108" i="4"/>
  <c r="K108" i="4"/>
  <c r="H108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100" i="4"/>
  <c r="N100" i="4"/>
  <c r="L100" i="4"/>
  <c r="K100" i="4"/>
  <c r="Q99" i="4"/>
  <c r="N99" i="4"/>
  <c r="L99" i="4"/>
  <c r="K99" i="4"/>
  <c r="H99" i="4"/>
  <c r="R94" i="4"/>
  <c r="Q94" i="4"/>
  <c r="N94" i="4"/>
  <c r="L94" i="4"/>
  <c r="K94" i="4"/>
  <c r="H94" i="4"/>
  <c r="Q93" i="4"/>
  <c r="R93" i="4"/>
  <c r="N93" i="4"/>
  <c r="L93" i="4"/>
  <c r="K93" i="4"/>
  <c r="H93" i="4"/>
  <c r="P95" i="4"/>
  <c r="Q92" i="4"/>
  <c r="N92" i="4"/>
  <c r="L92" i="4"/>
  <c r="K92" i="4"/>
  <c r="H92" i="4"/>
  <c r="R91" i="4"/>
  <c r="Q91" i="4"/>
  <c r="N91" i="4"/>
  <c r="L91" i="4"/>
  <c r="K91" i="4"/>
  <c r="H91" i="4"/>
  <c r="Q90" i="4"/>
  <c r="R90" i="4"/>
  <c r="N90" i="4"/>
  <c r="L90" i="4"/>
  <c r="K90" i="4"/>
  <c r="H90" i="4"/>
  <c r="R85" i="4"/>
  <c r="Q85" i="4"/>
  <c r="N85" i="4"/>
  <c r="L85" i="4"/>
  <c r="K85" i="4"/>
  <c r="H85" i="4"/>
  <c r="R84" i="4"/>
  <c r="Q84" i="4"/>
  <c r="M86" i="4"/>
  <c r="L84" i="4"/>
  <c r="K84" i="4"/>
  <c r="H84" i="4"/>
  <c r="R83" i="4"/>
  <c r="Q83" i="4"/>
  <c r="N83" i="4"/>
  <c r="L83" i="4"/>
  <c r="K83" i="4"/>
  <c r="H83" i="4"/>
  <c r="R82" i="4"/>
  <c r="Q82" i="4"/>
  <c r="N82" i="4"/>
  <c r="L82" i="4"/>
  <c r="K82" i="4"/>
  <c r="Q81" i="4"/>
  <c r="N81" i="4"/>
  <c r="L81" i="4"/>
  <c r="H81" i="4"/>
  <c r="R76" i="4"/>
  <c r="Q76" i="4"/>
  <c r="N76" i="4"/>
  <c r="L76" i="4"/>
  <c r="K76" i="4"/>
  <c r="H76" i="4"/>
  <c r="Q75" i="4"/>
  <c r="R75" i="4"/>
  <c r="N75" i="4"/>
  <c r="L75" i="4"/>
  <c r="K75" i="4"/>
  <c r="H75" i="4"/>
  <c r="R74" i="4"/>
  <c r="Q74" i="4"/>
  <c r="N74" i="4"/>
  <c r="L74" i="4"/>
  <c r="K74" i="4"/>
  <c r="G77" i="4"/>
  <c r="R73" i="4"/>
  <c r="Q73" i="4"/>
  <c r="N73" i="4"/>
  <c r="K73" i="4"/>
  <c r="L73" i="4"/>
  <c r="H73" i="4"/>
  <c r="R72" i="4"/>
  <c r="Q72" i="4"/>
  <c r="N72" i="4"/>
  <c r="L72" i="4"/>
  <c r="K72" i="4"/>
  <c r="H72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N64" i="4"/>
  <c r="L64" i="4"/>
  <c r="K64" i="4"/>
  <c r="Q63" i="4"/>
  <c r="R63" i="4"/>
  <c r="N63" i="4"/>
  <c r="L63" i="4"/>
  <c r="K63" i="4"/>
  <c r="H63" i="4"/>
  <c r="R58" i="4"/>
  <c r="Q58" i="4"/>
  <c r="N58" i="4"/>
  <c r="L58" i="4"/>
  <c r="K58" i="4"/>
  <c r="H58" i="4"/>
  <c r="Q57" i="4"/>
  <c r="R57" i="4"/>
  <c r="L57" i="4"/>
  <c r="K57" i="4"/>
  <c r="H57" i="4"/>
  <c r="P59" i="4"/>
  <c r="Q56" i="4"/>
  <c r="N56" i="4"/>
  <c r="L56" i="4"/>
  <c r="K56" i="4"/>
  <c r="H56" i="4"/>
  <c r="R55" i="4"/>
  <c r="Q55" i="4"/>
  <c r="N55" i="4"/>
  <c r="K55" i="4"/>
  <c r="J59" i="4"/>
  <c r="Q54" i="4"/>
  <c r="R54" i="4"/>
  <c r="N54" i="4"/>
  <c r="L54" i="4"/>
  <c r="K54" i="4"/>
  <c r="H54" i="4"/>
  <c r="R49" i="4"/>
  <c r="Q49" i="4"/>
  <c r="L49" i="4"/>
  <c r="K49" i="4"/>
  <c r="H49" i="4"/>
  <c r="R48" i="4"/>
  <c r="Q48" i="4"/>
  <c r="L48" i="4"/>
  <c r="K48" i="4"/>
  <c r="H48" i="4"/>
  <c r="R47" i="4"/>
  <c r="Q47" i="4"/>
  <c r="L47" i="4"/>
  <c r="K47" i="4"/>
  <c r="H47" i="4"/>
  <c r="R46" i="4"/>
  <c r="J50" i="4"/>
  <c r="K46" i="4"/>
  <c r="G50" i="4"/>
  <c r="R45" i="4"/>
  <c r="Q45" i="4"/>
  <c r="L45" i="4"/>
  <c r="K45" i="4"/>
  <c r="H45" i="4"/>
  <c r="R40" i="4"/>
  <c r="Q40" i="4"/>
  <c r="N40" i="4"/>
  <c r="L40" i="4"/>
  <c r="K40" i="4"/>
  <c r="H40" i="4"/>
  <c r="R39" i="4"/>
  <c r="Q39" i="4"/>
  <c r="N39" i="4"/>
  <c r="L39" i="4"/>
  <c r="K39" i="4"/>
  <c r="H39" i="4"/>
  <c r="R38" i="4"/>
  <c r="Q38" i="4"/>
  <c r="N38" i="4"/>
  <c r="L38" i="4"/>
  <c r="K38" i="4"/>
  <c r="H38" i="4"/>
  <c r="R37" i="4"/>
  <c r="Q37" i="4"/>
  <c r="N37" i="4"/>
  <c r="L37" i="4"/>
  <c r="K37" i="4"/>
  <c r="H37" i="4"/>
  <c r="R36" i="4"/>
  <c r="N36" i="4"/>
  <c r="J41" i="4"/>
  <c r="K36" i="4"/>
  <c r="H36" i="4"/>
  <c r="R31" i="4"/>
  <c r="Q31" i="4"/>
  <c r="N31" i="4"/>
  <c r="L31" i="4"/>
  <c r="K31" i="4"/>
  <c r="H31" i="4"/>
  <c r="R30" i="4"/>
  <c r="Q30" i="4"/>
  <c r="N30" i="4"/>
  <c r="L30" i="4"/>
  <c r="K30" i="4"/>
  <c r="H30" i="4"/>
  <c r="R29" i="4"/>
  <c r="Q29" i="4"/>
  <c r="N29" i="4"/>
  <c r="L29" i="4"/>
  <c r="K29" i="4"/>
  <c r="H29" i="4"/>
  <c r="R28" i="4"/>
  <c r="N28" i="4"/>
  <c r="L28" i="4"/>
  <c r="K28" i="4"/>
  <c r="H28" i="4"/>
  <c r="R27" i="4"/>
  <c r="Q27" i="4"/>
  <c r="N27" i="4"/>
  <c r="L27" i="4"/>
  <c r="H27" i="4"/>
  <c r="R22" i="4"/>
  <c r="Q22" i="4"/>
  <c r="N22" i="4"/>
  <c r="L22" i="4"/>
  <c r="K22" i="4"/>
  <c r="H22" i="4"/>
  <c r="R21" i="4"/>
  <c r="Q21" i="4"/>
  <c r="N21" i="4"/>
  <c r="L21" i="4"/>
  <c r="K21" i="4"/>
  <c r="H21" i="4"/>
  <c r="R20" i="4"/>
  <c r="Q20" i="4"/>
  <c r="N20" i="4"/>
  <c r="L20" i="4"/>
  <c r="K20" i="4"/>
  <c r="H20" i="4"/>
  <c r="R19" i="4"/>
  <c r="Q19" i="4"/>
  <c r="N19" i="4"/>
  <c r="L19" i="4"/>
  <c r="K19" i="4"/>
  <c r="R18" i="4"/>
  <c r="Q18" i="4"/>
  <c r="N18" i="4"/>
  <c r="L18" i="4"/>
  <c r="K18" i="4"/>
  <c r="H18" i="4"/>
  <c r="H10" i="4"/>
  <c r="H13" i="4"/>
  <c r="H9" i="4"/>
  <c r="R13" i="4"/>
  <c r="Q13" i="4"/>
  <c r="R12" i="4"/>
  <c r="Q12" i="4"/>
  <c r="R11" i="4"/>
  <c r="Q11" i="4"/>
  <c r="R9" i="4"/>
  <c r="Q9" i="4"/>
  <c r="N13" i="4"/>
  <c r="N12" i="4"/>
  <c r="N11" i="4"/>
  <c r="N10" i="4"/>
  <c r="N9" i="4"/>
  <c r="L13" i="4"/>
  <c r="K13" i="4"/>
  <c r="L12" i="4"/>
  <c r="K12" i="4"/>
  <c r="L11" i="4"/>
  <c r="K11" i="4"/>
  <c r="L9" i="4"/>
  <c r="K9" i="4"/>
  <c r="G95" i="4"/>
  <c r="L36" i="4" l="1"/>
  <c r="R92" i="4"/>
  <c r="J104" i="4"/>
  <c r="O86" i="4"/>
  <c r="G68" i="4"/>
  <c r="M50" i="4"/>
  <c r="O95" i="4"/>
  <c r="G14" i="4"/>
  <c r="H14" i="4" s="1"/>
  <c r="H11" i="4"/>
  <c r="G86" i="4"/>
  <c r="G104" i="4"/>
  <c r="I104" i="4"/>
  <c r="I14" i="4"/>
  <c r="P14" i="4"/>
  <c r="R56" i="4"/>
  <c r="O68" i="4"/>
  <c r="P86" i="4"/>
  <c r="P104" i="4"/>
  <c r="O50" i="4"/>
  <c r="O41" i="4"/>
  <c r="O77" i="4"/>
  <c r="I68" i="4"/>
  <c r="M59" i="4"/>
  <c r="J86" i="4"/>
  <c r="G59" i="4"/>
  <c r="I86" i="4"/>
  <c r="O104" i="4"/>
  <c r="G41" i="4"/>
  <c r="Q36" i="4"/>
  <c r="I32" i="4"/>
  <c r="O32" i="4"/>
  <c r="I23" i="4"/>
  <c r="J23" i="4"/>
  <c r="G23" i="4"/>
  <c r="J14" i="4"/>
  <c r="O113" i="4"/>
  <c r="M113" i="4"/>
  <c r="P113" i="4"/>
  <c r="N112" i="4"/>
  <c r="I113" i="4"/>
  <c r="J113" i="4"/>
  <c r="G113" i="4"/>
  <c r="R108" i="4"/>
  <c r="M104" i="4"/>
  <c r="R99" i="4"/>
  <c r="Q100" i="4"/>
  <c r="H100" i="4"/>
  <c r="I95" i="4"/>
  <c r="J95" i="4"/>
  <c r="M95" i="4"/>
  <c r="H82" i="4"/>
  <c r="N84" i="4"/>
  <c r="R81" i="4"/>
  <c r="K81" i="4"/>
  <c r="J77" i="4"/>
  <c r="P77" i="4"/>
  <c r="H74" i="4"/>
  <c r="H64" i="4"/>
  <c r="Q64" i="4"/>
  <c r="H55" i="4"/>
  <c r="N57" i="4"/>
  <c r="L55" i="4"/>
  <c r="H46" i="4"/>
  <c r="Q46" i="4"/>
  <c r="L46" i="4"/>
  <c r="P41" i="4"/>
  <c r="Q28" i="4"/>
  <c r="J32" i="4"/>
  <c r="M32" i="4"/>
  <c r="K27" i="4"/>
  <c r="P32" i="4"/>
  <c r="G32" i="4"/>
  <c r="M23" i="4"/>
  <c r="P23" i="4"/>
  <c r="H19" i="4"/>
  <c r="I77" i="4"/>
  <c r="L10" i="4"/>
  <c r="O59" i="4"/>
  <c r="O14" i="4"/>
  <c r="M14" i="4"/>
  <c r="K10" i="4"/>
  <c r="Q10" i="4"/>
  <c r="M41" i="4"/>
  <c r="J68" i="4"/>
  <c r="R10" i="4"/>
  <c r="O23" i="4"/>
  <c r="I41" i="4"/>
  <c r="P68" i="4"/>
  <c r="I59" i="4"/>
  <c r="P50" i="4"/>
  <c r="M68" i="4"/>
  <c r="M77" i="4"/>
  <c r="I50" i="4"/>
  <c r="G87" i="4" l="1"/>
  <c r="G24" i="4"/>
  <c r="I24" i="4"/>
  <c r="G96" i="4"/>
  <c r="P33" i="4"/>
  <c r="I42" i="4"/>
  <c r="I33" i="4"/>
  <c r="J51" i="4"/>
  <c r="M33" i="4"/>
  <c r="J24" i="4"/>
  <c r="J105" i="4"/>
  <c r="G33" i="4"/>
  <c r="J60" i="4"/>
  <c r="J42" i="4"/>
  <c r="J33" i="4"/>
  <c r="J69" i="4"/>
  <c r="P24" i="4"/>
  <c r="G51" i="4"/>
  <c r="G69" i="4"/>
  <c r="P78" i="4"/>
  <c r="O42" i="4"/>
  <c r="O69" i="4"/>
  <c r="M51" i="4"/>
  <c r="M24" i="4"/>
  <c r="P105" i="4"/>
  <c r="J114" i="4"/>
  <c r="J96" i="4"/>
  <c r="J78" i="4"/>
  <c r="P69" i="4"/>
  <c r="M60" i="4"/>
  <c r="M42" i="4"/>
  <c r="O87" i="4"/>
  <c r="G78" i="4"/>
  <c r="P51" i="4"/>
  <c r="G105" i="4"/>
  <c r="G60" i="4"/>
  <c r="G42" i="4"/>
  <c r="P42" i="4"/>
  <c r="G114" i="4"/>
  <c r="O60" i="4"/>
  <c r="O33" i="4"/>
  <c r="P60" i="4"/>
  <c r="M69" i="4"/>
  <c r="J87" i="4"/>
  <c r="I78" i="4"/>
  <c r="I60" i="4"/>
  <c r="P96" i="4"/>
  <c r="I51" i="4"/>
  <c r="P114" i="4"/>
  <c r="P87" i="4"/>
  <c r="I114" i="4"/>
  <c r="M114" i="4"/>
  <c r="M78" i="4"/>
  <c r="I87" i="4"/>
  <c r="I96" i="4"/>
  <c r="M87" i="4"/>
  <c r="M105" i="4"/>
  <c r="O114" i="4"/>
  <c r="M96" i="4"/>
  <c r="O78" i="4"/>
  <c r="O105" i="4"/>
  <c r="I105" i="4"/>
  <c r="O51" i="4"/>
  <c r="O96" i="4"/>
  <c r="O24" i="4"/>
  <c r="I69" i="4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R113" i="4" s="1"/>
  <c r="O113" i="2"/>
  <c r="Q113" i="4" s="1"/>
  <c r="M113" i="2"/>
  <c r="N113" i="4" s="1"/>
  <c r="J113" i="2"/>
  <c r="L113" i="4" s="1"/>
  <c r="I113" i="2"/>
  <c r="K113" i="4" s="1"/>
  <c r="G113" i="2"/>
  <c r="H113" i="4" s="1"/>
  <c r="P104" i="2"/>
  <c r="R104" i="4" s="1"/>
  <c r="O104" i="2"/>
  <c r="Q104" i="4" s="1"/>
  <c r="M104" i="2"/>
  <c r="N104" i="4" s="1"/>
  <c r="J104" i="2"/>
  <c r="L104" i="4" s="1"/>
  <c r="I104" i="2"/>
  <c r="K104" i="4" s="1"/>
  <c r="G104" i="2"/>
  <c r="H104" i="4" s="1"/>
  <c r="P95" i="2"/>
  <c r="R95" i="4" s="1"/>
  <c r="O95" i="2"/>
  <c r="Q95" i="4" s="1"/>
  <c r="M95" i="2"/>
  <c r="N95" i="4" s="1"/>
  <c r="J95" i="2"/>
  <c r="L95" i="4" s="1"/>
  <c r="I95" i="2"/>
  <c r="K95" i="4" s="1"/>
  <c r="G95" i="2"/>
  <c r="H95" i="4" s="1"/>
  <c r="P86" i="2"/>
  <c r="R86" i="4" s="1"/>
  <c r="O86" i="2"/>
  <c r="Q86" i="4" s="1"/>
  <c r="M86" i="2"/>
  <c r="N86" i="4" s="1"/>
  <c r="J86" i="2"/>
  <c r="L86" i="4" s="1"/>
  <c r="I86" i="2"/>
  <c r="K86" i="4" s="1"/>
  <c r="G86" i="2"/>
  <c r="H86" i="4" s="1"/>
  <c r="P77" i="2"/>
  <c r="R77" i="4" s="1"/>
  <c r="O77" i="2"/>
  <c r="Q77" i="4" s="1"/>
  <c r="M77" i="2"/>
  <c r="N77" i="4" s="1"/>
  <c r="J77" i="2"/>
  <c r="L77" i="4" s="1"/>
  <c r="I77" i="2"/>
  <c r="K77" i="4" s="1"/>
  <c r="G77" i="2"/>
  <c r="H77" i="4" s="1"/>
  <c r="P68" i="2"/>
  <c r="R68" i="4" s="1"/>
  <c r="O68" i="2"/>
  <c r="Q68" i="4" s="1"/>
  <c r="M68" i="2"/>
  <c r="N68" i="4" s="1"/>
  <c r="J68" i="2"/>
  <c r="L68" i="4" s="1"/>
  <c r="I68" i="2"/>
  <c r="K68" i="4" s="1"/>
  <c r="G68" i="2"/>
  <c r="H68" i="4" s="1"/>
  <c r="P59" i="2"/>
  <c r="R59" i="4" s="1"/>
  <c r="O59" i="2"/>
  <c r="Q59" i="4" s="1"/>
  <c r="M59" i="2"/>
  <c r="N59" i="4" s="1"/>
  <c r="J59" i="2"/>
  <c r="L59" i="4" s="1"/>
  <c r="I59" i="2"/>
  <c r="K59" i="4" s="1"/>
  <c r="G59" i="2"/>
  <c r="H59" i="4" s="1"/>
  <c r="P50" i="2"/>
  <c r="R50" i="4" s="1"/>
  <c r="O50" i="2"/>
  <c r="Q50" i="4" s="1"/>
  <c r="M50" i="2"/>
  <c r="N50" i="4" s="1"/>
  <c r="J50" i="2"/>
  <c r="L50" i="4" s="1"/>
  <c r="I50" i="2"/>
  <c r="K50" i="4" s="1"/>
  <c r="G50" i="2"/>
  <c r="H50" i="4" s="1"/>
  <c r="P41" i="2"/>
  <c r="R41" i="4" s="1"/>
  <c r="O41" i="2"/>
  <c r="Q41" i="4" s="1"/>
  <c r="M41" i="2"/>
  <c r="N41" i="4" s="1"/>
  <c r="J41" i="2"/>
  <c r="I41" i="2"/>
  <c r="K41" i="4" s="1"/>
  <c r="G41" i="2"/>
  <c r="H41" i="4" s="1"/>
  <c r="P32" i="2"/>
  <c r="O32" i="2"/>
  <c r="M32" i="2"/>
  <c r="J32" i="2"/>
  <c r="I32" i="2"/>
  <c r="G32" i="2"/>
  <c r="H32" i="4" s="1"/>
  <c r="P23" i="2"/>
  <c r="O23" i="2"/>
  <c r="M23" i="2"/>
  <c r="J23" i="2"/>
  <c r="I23" i="2"/>
  <c r="K23" i="4" s="1"/>
  <c r="G23" i="2"/>
  <c r="H23" i="4" s="1"/>
  <c r="G14" i="2"/>
  <c r="P14" i="2"/>
  <c r="R14" i="4" s="1"/>
  <c r="O14" i="2"/>
  <c r="Q14" i="4" s="1"/>
  <c r="M14" i="2"/>
  <c r="N14" i="4" s="1"/>
  <c r="J14" i="2"/>
  <c r="I14" i="2"/>
  <c r="G60" i="2" l="1"/>
  <c r="H60" i="4" s="1"/>
  <c r="K23" i="1"/>
  <c r="J114" i="2"/>
  <c r="L114" i="4" s="1"/>
  <c r="L32" i="4"/>
  <c r="I60" i="2"/>
  <c r="K60" i="4" s="1"/>
  <c r="I33" i="1"/>
  <c r="K33" i="3" s="1"/>
  <c r="H104" i="1"/>
  <c r="G114" i="2"/>
  <c r="H114" i="4" s="1"/>
  <c r="M114" i="2"/>
  <c r="N114" i="4" s="1"/>
  <c r="N32" i="4"/>
  <c r="G69" i="2"/>
  <c r="H69" i="4" s="1"/>
  <c r="K59" i="1"/>
  <c r="J105" i="2"/>
  <c r="L105" i="4" s="1"/>
  <c r="L23" i="4"/>
  <c r="G78" i="2"/>
  <c r="H78" i="4" s="1"/>
  <c r="I105" i="2"/>
  <c r="K105" i="4" s="1"/>
  <c r="K32" i="4"/>
  <c r="I87" i="2"/>
  <c r="K87" i="4" s="1"/>
  <c r="K14" i="4"/>
  <c r="O114" i="2"/>
  <c r="Q114" i="4" s="1"/>
  <c r="Q32" i="4"/>
  <c r="J60" i="2"/>
  <c r="L60" i="4" s="1"/>
  <c r="L14" i="4"/>
  <c r="M33" i="2"/>
  <c r="N33" i="4" s="1"/>
  <c r="N23" i="4"/>
  <c r="P78" i="2"/>
  <c r="R78" i="4" s="1"/>
  <c r="R32" i="4"/>
  <c r="I24" i="2"/>
  <c r="K24" i="4" s="1"/>
  <c r="G87" i="2"/>
  <c r="H87" i="4" s="1"/>
  <c r="K113" i="1"/>
  <c r="N41" i="1"/>
  <c r="O69" i="2"/>
  <c r="Q69" i="4" s="1"/>
  <c r="Q23" i="4"/>
  <c r="G33" i="2"/>
  <c r="H33" i="4" s="1"/>
  <c r="G96" i="2"/>
  <c r="H96" i="4" s="1"/>
  <c r="J24" i="1"/>
  <c r="L24" i="3" s="1"/>
  <c r="Q113" i="1"/>
  <c r="Q41" i="1"/>
  <c r="R23" i="1"/>
  <c r="R23" i="4"/>
  <c r="G42" i="2"/>
  <c r="H42" i="4" s="1"/>
  <c r="I96" i="2"/>
  <c r="K96" i="4" s="1"/>
  <c r="H14" i="1"/>
  <c r="R113" i="1"/>
  <c r="R41" i="1"/>
  <c r="G24" i="2"/>
  <c r="H24" i="4" s="1"/>
  <c r="L41" i="4"/>
  <c r="L41" i="1"/>
  <c r="G51" i="2"/>
  <c r="H51" i="4" s="1"/>
  <c r="G105" i="2"/>
  <c r="H105" i="4" s="1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N60" i="4" s="1"/>
  <c r="P105" i="2"/>
  <c r="R105" i="4" s="1"/>
  <c r="L23" i="1"/>
  <c r="P24" i="2"/>
  <c r="J51" i="2"/>
  <c r="L51" i="4" s="1"/>
  <c r="O60" i="2"/>
  <c r="Q60" i="4" s="1"/>
  <c r="J87" i="2"/>
  <c r="L87" i="4" s="1"/>
  <c r="O96" i="2"/>
  <c r="Q96" i="4" s="1"/>
  <c r="Q23" i="1"/>
  <c r="M69" i="2"/>
  <c r="N69" i="4" s="1"/>
  <c r="O24" i="2"/>
  <c r="Q24" i="4" s="1"/>
  <c r="O105" i="2"/>
  <c r="Q105" i="4" s="1"/>
  <c r="M24" i="2"/>
  <c r="N24" i="4" s="1"/>
  <c r="P69" i="2"/>
  <c r="R69" i="4" s="1"/>
  <c r="N23" i="1"/>
  <c r="I42" i="2"/>
  <c r="I78" i="2"/>
  <c r="K78" i="4" s="1"/>
  <c r="P96" i="2"/>
  <c r="R96" i="4" s="1"/>
  <c r="I114" i="2"/>
  <c r="K114" i="4" s="1"/>
  <c r="Q32" i="1"/>
  <c r="P42" i="2"/>
  <c r="R42" i="4" s="1"/>
  <c r="P114" i="2"/>
  <c r="R114" i="4" s="1"/>
  <c r="J96" i="2"/>
  <c r="L96" i="4" s="1"/>
  <c r="I51" i="2"/>
  <c r="K51" i="4" s="1"/>
  <c r="M96" i="2"/>
  <c r="N96" i="4" s="1"/>
  <c r="M51" i="2"/>
  <c r="N51" i="4" s="1"/>
  <c r="P60" i="2"/>
  <c r="R60" i="4" s="1"/>
  <c r="M87" i="2"/>
  <c r="N87" i="4" s="1"/>
  <c r="I33" i="2"/>
  <c r="J42" i="2"/>
  <c r="L42" i="4" s="1"/>
  <c r="O51" i="2"/>
  <c r="Q51" i="4" s="1"/>
  <c r="J78" i="2"/>
  <c r="L78" i="4" s="1"/>
  <c r="O87" i="2"/>
  <c r="Q87" i="4" s="1"/>
  <c r="K14" i="1"/>
  <c r="N32" i="1"/>
  <c r="R32" i="1"/>
  <c r="M105" i="2"/>
  <c r="N105" i="4" s="1"/>
  <c r="O33" i="2"/>
  <c r="J33" i="2"/>
  <c r="L33" i="4" s="1"/>
  <c r="M42" i="2"/>
  <c r="N42" i="4" s="1"/>
  <c r="P51" i="2"/>
  <c r="R51" i="4" s="1"/>
  <c r="I69" i="2"/>
  <c r="K69" i="4" s="1"/>
  <c r="M78" i="2"/>
  <c r="N78" i="4" s="1"/>
  <c r="P87" i="2"/>
  <c r="R87" i="4" s="1"/>
  <c r="L14" i="1"/>
  <c r="O42" i="2"/>
  <c r="Q42" i="4" s="1"/>
  <c r="J69" i="2"/>
  <c r="L69" i="4" s="1"/>
  <c r="O78" i="2"/>
  <c r="Q78" i="4" s="1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R24" i="4"/>
  <c r="K33" i="1"/>
  <c r="K33" i="4"/>
  <c r="K42" i="1"/>
  <c r="K42" i="4"/>
  <c r="L24" i="1"/>
  <c r="L24" i="4"/>
  <c r="R33" i="1"/>
  <c r="R33" i="4"/>
  <c r="Q33" i="1"/>
  <c r="Q33" i="4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<sst xmlns="http://schemas.openxmlformats.org/spreadsheetml/2006/main" count="1001" uniqueCount="85">
  <si>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</si>
  <si>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</si>
  <si>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</si>
  <si>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</si>
  <si>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</si>
  <si>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</si>
  <si>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</si>
  <si>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</si>
  <si>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</si>
  <si>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</si>
  <si>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</si>
  <si>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</si>
  <si>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</si>
  <si>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</si>
  <si>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</si>
  <si>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</si>
  <si>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</si>
  <si>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</si>
  <si>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</si>
  <si>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</si>
  <si>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</si>
  <si>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</si>
  <si>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</si>
  <si>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</si>
  <si>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</si>
  <si>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</si>
  <si>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</si>
  <si>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</si>
  <si>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</si>
  <si>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</si>
  <si>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</si>
  <si>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</si>
  <si>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</si>
  <si>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</si>
  <si>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</si>
  <si>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</si>
  <si>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</si>
  <si>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</si>
  <si>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</si>
  <si>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</si>
  <si>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</si>
  <si>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</si>
  <si>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</si>
  <si>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</si>
  <si>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</si>
  <si>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</si>
  <si>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</si>
  <si>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</si>
  <si>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</si>
  <si>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</si>
  <si>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</si>
  <si>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</si>
  <si>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</si>
  <si>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</si>
  <si>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</si>
  <si>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</si>
  <si>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</si>
  <si>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</si>
  <si>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</si>
  <si>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</si>
  <si>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</si>
  <si>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</si>
  <si>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</si>
  <si>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</si>
  <si>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</si>
  <si>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</si>
  <si>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</si>
  <si>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</si>
  <si>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</si>
  <si>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</si>
  <si>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</si>
  <si>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</si>
  <si>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</si>
  <si>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</si>
  <si>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</si>
  <si>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</si>
  <si>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</si>
  <si>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</si>
  <si>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</si>
  <si>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</si>
  <si>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</si>
  <si>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Veränderung zu 2019 (%)</t>
  </si>
  <si>
    <t>2021</t>
  </si>
  <si>
    <t>2022</t>
  </si>
  <si>
    <t>© IT.NRW, Düsseldorf, 2021. Dieses Werk ist lizenziert unter der Datenlizenz Deutschland - Namensnennung - Version 2.0. | Stand: 19.11.2021 / 09:05:02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</si>
</sst>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2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1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Border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49" fontId="2" fillId="3" borderId="0" xfId="0" applyNumberFormat="1" applyFont="1" applyFill="1" applyBorder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49" fontId="2" fillId="4" borderId="0" xfId="0" applyNumberFormat="1" applyFont="1" applyFill="1" applyBorder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4" fillId="0" borderId="0" xfId="0" applyFont="1"/>
    <xf numFmtId="0" fontId="10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49" fontId="10" fillId="2" borderId="0" xfId="4" applyNumberFormat="1" applyFont="1" applyAlignment="1">
      <alignment horizontal="left"/>
    </xf>
    <xf numFmtId="49" fontId="10" fillId="2" borderId="1" xfId="4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165" fontId="10" fillId="5" borderId="0" xfId="0" applyNumberFormat="1" applyFont="1" applyFill="1" applyAlignment="1">
      <alignment horizontal="right"/>
    </xf>
    <xf numFmtId="164" fontId="2" fillId="5" borderId="0" xfId="0" applyNumberFormat="1" applyFont="1" applyFill="1" applyAlignment="1">
      <alignment horizontal="right"/>
    </xf>
    <xf numFmtId="0" fontId="10" fillId="0" borderId="0" xfId="0" applyFont="1"/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7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49" fontId="10" fillId="2" borderId="0" xfId="27" applyNumberFormat="1" applyFont="1" applyAlignment="1">
      <alignment horizontal="left"/>
    </xf>
    <xf numFmtId="0" fontId="10" fillId="2" borderId="0" xfId="27" applyFont="1" applyAlignment="1">
      <alignment horizontal="right"/>
    </xf>
    <xf numFmtId="49" fontId="10" fillId="2" borderId="1" xfId="27" applyNumberFormat="1" applyFont="1" applyBorder="1" applyAlignment="1">
      <alignment horizontal="left"/>
    </xf>
    <xf numFmtId="49" fontId="10" fillId="2" borderId="0" xfId="28" applyNumberFormat="1" applyFont="1" applyAlignment="1">
      <alignment horizontal="left"/>
    </xf>
    <xf numFmtId="0" fontId="10" fillId="2" borderId="0" xfId="28" applyFont="1" applyAlignment="1">
      <alignment horizontal="right"/>
    </xf>
    <xf numFmtId="49" fontId="10" fillId="2" borderId="1" xfId="28" applyNumberFormat="1" applyFont="1" applyBorder="1" applyAlignment="1">
      <alignment horizontal="left"/>
    </xf>
    <xf numFmtId="49" fontId="10" fillId="2" borderId="0" xfId="29" applyNumberFormat="1" applyFont="1" applyAlignment="1">
      <alignment horizontal="left"/>
    </xf>
    <xf numFmtId="0" fontId="10" fillId="2" borderId="0" xfId="29" applyFont="1" applyAlignment="1">
      <alignment horizontal="right"/>
    </xf>
    <xf numFmtId="49" fontId="10" fillId="2" borderId="1" xfId="29" applyNumberFormat="1" applyFont="1" applyBorder="1" applyAlignment="1">
      <alignment horizontal="left"/>
    </xf>
    <xf numFmtId="49" fontId="10" fillId="2" borderId="0" xfId="30" applyNumberFormat="1" applyFont="1" applyAlignment="1">
      <alignment horizontal="left"/>
    </xf>
    <xf numFmtId="0" fontId="10" fillId="2" borderId="0" xfId="30" applyFont="1" applyAlignment="1">
      <alignment horizontal="right"/>
    </xf>
    <xf numFmtId="49" fontId="10" fillId="2" borderId="1" xfId="30" applyNumberFormat="1" applyFont="1" applyBorder="1" applyAlignment="1">
      <alignment horizontal="left"/>
    </xf>
    <xf numFmtId="49" fontId="10" fillId="2" borderId="0" xfId="31" applyNumberFormat="1" applyFont="1" applyAlignment="1">
      <alignment horizontal="left"/>
    </xf>
    <xf numFmtId="0" fontId="10" fillId="2" borderId="0" xfId="31" applyFont="1" applyAlignment="1">
      <alignment horizontal="right"/>
    </xf>
    <xf numFmtId="49" fontId="10" fillId="2" borderId="1" xfId="31" applyNumberFormat="1" applyFont="1" applyBorder="1" applyAlignment="1">
      <alignment horizontal="left"/>
    </xf>
  </cellXfs>
  <cellStyles count="32"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4" xfId="3" xr:uid="{00000000-0005-0000-0000-00000B000000}"/>
    <cellStyle name="Standard 5" xfId="4" xr:uid="{00000000-0005-0000-0000-00000C000000}"/>
    <cellStyle name="Standard 6" xfId="5" xr:uid="{00000000-0005-0000-0000-00000D000000}"/>
    <cellStyle name="Standard 7" xfId="6" xr:uid="{00000000-0005-0000-0000-00000E000000}"/>
    <cellStyle name="Standard 8" xfId="7" xr:uid="{00000000-0005-0000-0000-00000F000000}"/>
    <cellStyle name="Standard 9" xfId="8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tabSelected="1" zoomScale="85" zoomScaleNormal="85" workbookViewId="0">
      <pane xSplit="2" ySplit="6" topLeftCell="C16" activePane="bottomRight" state="frozen"/>
      <selection pane="topRight"/>
      <selection pane="bottomLeft"/>
      <selection pane="bottomRight" activeCell="B48" sqref="B48"/>
    </sheetView>
  </sheetViews>
  <sheetFormatPr baseColWidth="10" defaultColWidth="12.7109375" defaultRowHeight="12.75" x14ac:dyDescent="0.2"/>
  <cols>
    <col min="1" max="1" width="9.140625" style="72" customWidth="1"/>
    <col min="2" max="2" width="30.28515625" style="72" customWidth="1"/>
    <col min="3" max="3" width="9.140625" style="72" customWidth="1" collapsed="1"/>
    <col min="4" max="4" width="22.42578125" style="72" customWidth="1"/>
    <col min="5" max="5" width="14.7109375" style="72" customWidth="1" collapsed="1"/>
    <col min="6" max="6" width="9.140625" style="72" customWidth="1" collapsed="1"/>
    <col min="7" max="7" width="9.85546875" style="72" bestFit="1" customWidth="1" collapsed="1"/>
    <col min="8" max="8" width="9.140625" style="72" customWidth="1" collapsed="1"/>
    <col min="9" max="9" width="9.7109375" style="72" customWidth="1" collapsed="1"/>
    <col min="10" max="12" width="9.140625" style="72" customWidth="1" collapsed="1"/>
    <col min="13" max="14" width="15.5703125" style="72" customWidth="1" collapsed="1"/>
    <col min="15" max="15" width="10.140625" style="72" bestFit="1" customWidth="1" collapsed="1"/>
    <col min="16" max="16" width="10.28515625" style="72" customWidth="1" collapsed="1"/>
    <col min="17" max="18" width="9.140625" style="72" customWidth="1" collapsed="1"/>
    <col min="19" max="19" width="17" style="72" customWidth="1" collapsed="1"/>
    <col min="20" max="20" width="12.7109375" style="72" collapsed="1"/>
    <col min="21" max="26" width="12.7109375" style="72"/>
    <col min="27" max="16384" width="12.7109375" style="72" collapsed="1"/>
  </cols>
  <sheetData>
    <row r="1" spans="1:19" ht="38.25" customHeight="1" x14ac:dyDescent="0.2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13.5" thickBot="1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s="51" customFormat="1" ht="25.5" customHeight="1" x14ac:dyDescent="0.2">
      <c r="A3" s="78" t="s">
        <v>2</v>
      </c>
      <c r="B3" s="79"/>
      <c r="C3" s="84" t="s">
        <v>3</v>
      </c>
      <c r="D3" s="84" t="s">
        <v>4</v>
      </c>
      <c r="E3" s="84" t="s">
        <v>5</v>
      </c>
      <c r="F3" s="84" t="s">
        <v>6</v>
      </c>
      <c r="G3" s="85" t="s">
        <v>7</v>
      </c>
      <c r="H3" s="86"/>
      <c r="I3" s="84" t="s">
        <v>7</v>
      </c>
      <c r="J3" s="79"/>
      <c r="K3" s="79"/>
      <c r="L3" s="79"/>
      <c r="M3" s="85" t="s">
        <v>8</v>
      </c>
      <c r="N3" s="86"/>
      <c r="O3" s="84" t="s">
        <v>8</v>
      </c>
      <c r="P3" s="79"/>
      <c r="Q3" s="79"/>
      <c r="R3" s="79"/>
      <c r="S3" s="92" t="s">
        <v>9</v>
      </c>
    </row>
    <row r="4" spans="1:19" s="51" customFormat="1" x14ac:dyDescent="0.2">
      <c r="A4" s="80"/>
      <c r="B4" s="81"/>
      <c r="C4" s="81"/>
      <c r="D4" s="81"/>
      <c r="E4" s="81"/>
      <c r="F4" s="81"/>
      <c r="G4" s="87"/>
      <c r="H4" s="88"/>
      <c r="I4" s="94" t="s">
        <v>10</v>
      </c>
      <c r="J4" s="81"/>
      <c r="K4" s="81"/>
      <c r="L4" s="81"/>
      <c r="M4" s="87"/>
      <c r="N4" s="88"/>
      <c r="O4" s="94" t="s">
        <v>10</v>
      </c>
      <c r="P4" s="81"/>
      <c r="Q4" s="81"/>
      <c r="R4" s="81"/>
      <c r="S4" s="93"/>
    </row>
    <row r="5" spans="1:19" s="51" customFormat="1" ht="25.5" customHeight="1" x14ac:dyDescent="0.2">
      <c r="A5" s="80"/>
      <c r="B5" s="81"/>
      <c r="C5" s="81"/>
      <c r="D5" s="81"/>
      <c r="E5" s="81"/>
      <c r="F5" s="81"/>
      <c r="G5" s="89"/>
      <c r="H5" s="90"/>
      <c r="I5" s="73" t="s">
        <v>11</v>
      </c>
      <c r="J5" s="73" t="s">
        <v>12</v>
      </c>
      <c r="K5" s="65" t="s">
        <v>11</v>
      </c>
      <c r="L5" s="65" t="s">
        <v>12</v>
      </c>
      <c r="M5" s="89"/>
      <c r="N5" s="90"/>
      <c r="O5" s="73" t="s">
        <v>11</v>
      </c>
      <c r="P5" s="73" t="s">
        <v>12</v>
      </c>
      <c r="Q5" s="65" t="s">
        <v>11</v>
      </c>
      <c r="R5" s="65" t="s">
        <v>12</v>
      </c>
      <c r="S5" s="93"/>
    </row>
    <row r="6" spans="1:19" s="51" customFormat="1" ht="38.25" customHeight="1" thickBot="1" x14ac:dyDescent="0.25">
      <c r="A6" s="82"/>
      <c r="B6" s="83"/>
      <c r="C6" s="29" t="s">
        <v>13</v>
      </c>
      <c r="D6" s="29" t="s">
        <v>13</v>
      </c>
      <c r="E6" s="29" t="s">
        <v>13</v>
      </c>
      <c r="F6" s="29" t="s">
        <v>13</v>
      </c>
      <c r="G6" s="29" t="s">
        <v>13</v>
      </c>
      <c r="H6" s="61" t="s">
        <v>14</v>
      </c>
      <c r="I6" s="29" t="s">
        <v>13</v>
      </c>
      <c r="J6" s="29" t="s">
        <v>13</v>
      </c>
      <c r="K6" s="61" t="s">
        <v>14</v>
      </c>
      <c r="L6" s="61" t="s">
        <v>14</v>
      </c>
      <c r="M6" s="29" t="s">
        <v>13</v>
      </c>
      <c r="N6" s="61" t="s">
        <v>14</v>
      </c>
      <c r="O6" s="29" t="s">
        <v>13</v>
      </c>
      <c r="P6" s="29" t="s">
        <v>13</v>
      </c>
      <c r="Q6" s="61" t="s">
        <v>14</v>
      </c>
      <c r="R6" s="61" t="s">
        <v>14</v>
      </c>
      <c r="S6" s="30" t="s">
        <v>13</v>
      </c>
    </row>
    <row r="7" spans="1:19" x14ac:dyDescent="0.2">
      <c r="A7" s="91" t="s">
        <v>83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">
      <c r="A8" s="91" t="s">
        <v>16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</row>
    <row r="9" spans="1:19" s="74" customFormat="1" x14ac:dyDescent="0.2">
      <c r="A9" s="97" t="s">
        <v>17</v>
      </c>
      <c r="B9" s="99" t="s">
        <v>18</v>
      </c>
      <c r="C9" s="98">
        <v>76</v>
      </c>
      <c r="D9" s="98">
        <v>74</v>
      </c>
      <c r="E9" s="98">
        <v>5991</v>
      </c>
      <c r="F9" s="98">
        <v>5667</v>
      </c>
      <c r="G9" s="98">
        <v>12988</v>
      </c>
      <c r="H9" s="98">
        <v>172.2</v>
      </c>
      <c r="I9" s="98">
        <v>11651</v>
      </c>
      <c r="J9" s="98">
        <v>1337</v>
      </c>
      <c r="K9" s="98">
        <v>162.19999999999999</v>
      </c>
      <c r="L9" s="98">
        <v>307.60000000000002</v>
      </c>
      <c r="M9" s="98">
        <v>35383</v>
      </c>
      <c r="N9" s="98">
        <v>103.5</v>
      </c>
      <c r="O9" s="98">
        <v>32389</v>
      </c>
      <c r="P9" s="98">
        <v>2994</v>
      </c>
      <c r="Q9" s="98">
        <v>94.9</v>
      </c>
      <c r="R9" s="98">
        <v>292.89999999999998</v>
      </c>
      <c r="S9" s="98">
        <v>2.7</v>
      </c>
    </row>
    <row r="10" spans="1:19" s="74" customFormat="1" x14ac:dyDescent="0.2">
      <c r="A10" s="97" t="s">
        <v>19</v>
      </c>
      <c r="B10" s="99" t="s">
        <v>20</v>
      </c>
      <c r="C10" s="98">
        <v>230</v>
      </c>
      <c r="D10" s="98">
        <v>211</v>
      </c>
      <c r="E10" s="98">
        <v>18687</v>
      </c>
      <c r="F10" s="98">
        <v>17270</v>
      </c>
      <c r="G10" s="98">
        <v>40112</v>
      </c>
      <c r="H10" s="98">
        <v>166.6</v>
      </c>
      <c r="I10" s="98">
        <v>34959</v>
      </c>
      <c r="J10" s="98">
        <v>5153</v>
      </c>
      <c r="K10" s="98">
        <v>153.5</v>
      </c>
      <c r="L10" s="98">
        <v>310.3</v>
      </c>
      <c r="M10" s="98">
        <v>94391</v>
      </c>
      <c r="N10" s="98">
        <v>116.7</v>
      </c>
      <c r="O10" s="98">
        <v>81422</v>
      </c>
      <c r="P10" s="98">
        <v>12969</v>
      </c>
      <c r="Q10" s="98">
        <v>106.7</v>
      </c>
      <c r="R10" s="98">
        <v>211.5</v>
      </c>
      <c r="S10" s="98">
        <v>2.4</v>
      </c>
    </row>
    <row r="11" spans="1:19" s="74" customFormat="1" x14ac:dyDescent="0.2">
      <c r="A11" s="97" t="s">
        <v>21</v>
      </c>
      <c r="B11" s="99" t="s">
        <v>22</v>
      </c>
      <c r="C11" s="98">
        <v>388</v>
      </c>
      <c r="D11" s="98">
        <v>364</v>
      </c>
      <c r="E11" s="98">
        <v>44478</v>
      </c>
      <c r="F11" s="98">
        <v>42991</v>
      </c>
      <c r="G11" s="98">
        <v>136536</v>
      </c>
      <c r="H11" s="98">
        <v>364.4</v>
      </c>
      <c r="I11" s="98">
        <v>100919</v>
      </c>
      <c r="J11" s="98">
        <v>35617</v>
      </c>
      <c r="K11" s="98">
        <v>309.2</v>
      </c>
      <c r="L11" s="98">
        <v>652.4</v>
      </c>
      <c r="M11" s="98">
        <v>286020</v>
      </c>
      <c r="N11" s="98">
        <v>222.7</v>
      </c>
      <c r="O11" s="98">
        <v>216013</v>
      </c>
      <c r="P11" s="98">
        <v>70007</v>
      </c>
      <c r="Q11" s="98">
        <v>191.3</v>
      </c>
      <c r="R11" s="98">
        <v>383.5</v>
      </c>
      <c r="S11" s="98">
        <v>2.1</v>
      </c>
    </row>
    <row r="12" spans="1:19" s="74" customFormat="1" x14ac:dyDescent="0.2">
      <c r="A12" s="97" t="s">
        <v>23</v>
      </c>
      <c r="B12" s="99" t="s">
        <v>24</v>
      </c>
      <c r="C12" s="98">
        <v>318</v>
      </c>
      <c r="D12" s="98">
        <v>288</v>
      </c>
      <c r="E12" s="98">
        <v>38647</v>
      </c>
      <c r="F12" s="98">
        <v>35570</v>
      </c>
      <c r="G12" s="98">
        <v>96721</v>
      </c>
      <c r="H12" s="98">
        <v>251.1</v>
      </c>
      <c r="I12" s="98">
        <v>71296</v>
      </c>
      <c r="J12" s="98">
        <v>25425</v>
      </c>
      <c r="K12" s="98">
        <v>208.1</v>
      </c>
      <c r="L12" s="98">
        <v>477.1</v>
      </c>
      <c r="M12" s="98">
        <v>166807</v>
      </c>
      <c r="N12" s="98">
        <v>191.1</v>
      </c>
      <c r="O12" s="98">
        <v>122316</v>
      </c>
      <c r="P12" s="98">
        <v>44491</v>
      </c>
      <c r="Q12" s="98">
        <v>157.19999999999999</v>
      </c>
      <c r="R12" s="98">
        <v>356.1</v>
      </c>
      <c r="S12" s="98">
        <v>1.7</v>
      </c>
    </row>
    <row r="13" spans="1:19" s="74" customFormat="1" x14ac:dyDescent="0.2">
      <c r="A13" s="97" t="s">
        <v>25</v>
      </c>
      <c r="B13" s="99" t="s">
        <v>26</v>
      </c>
      <c r="C13" s="98">
        <v>568</v>
      </c>
      <c r="D13" s="98">
        <v>534</v>
      </c>
      <c r="E13" s="98">
        <v>47031</v>
      </c>
      <c r="F13" s="98">
        <v>44381</v>
      </c>
      <c r="G13" s="98">
        <v>110990</v>
      </c>
      <c r="H13" s="98">
        <v>190.4</v>
      </c>
      <c r="I13" s="98">
        <v>95930</v>
      </c>
      <c r="J13" s="98">
        <v>15060</v>
      </c>
      <c r="K13" s="98">
        <v>180.5</v>
      </c>
      <c r="L13" s="98">
        <v>275</v>
      </c>
      <c r="M13" s="98">
        <v>276316</v>
      </c>
      <c r="N13" s="98">
        <v>109.8</v>
      </c>
      <c r="O13" s="98">
        <v>241972</v>
      </c>
      <c r="P13" s="98">
        <v>34344</v>
      </c>
      <c r="Q13" s="98">
        <v>101.7</v>
      </c>
      <c r="R13" s="98">
        <v>193.7</v>
      </c>
      <c r="S13" s="98">
        <v>2.5</v>
      </c>
    </row>
    <row r="14" spans="1:19" s="50" customFormat="1" x14ac:dyDescent="0.2">
      <c r="A14" s="46"/>
      <c r="B14" s="47" t="s">
        <v>80</v>
      </c>
      <c r="C14" s="48"/>
      <c r="D14" s="48"/>
      <c r="E14" s="48"/>
      <c r="F14" s="48"/>
      <c r="G14" s="48">
        <f>SUM(G9:G13)</f>
        <v>397347</v>
      </c>
      <c r="H14" s="49">
        <f>G14/'2021'!G14*100-100</f>
        <v>245.56720935086622</v>
      </c>
      <c r="I14" s="48">
        <f>SUM(I9:I13)</f>
        <v>314755</v>
      </c>
      <c r="J14" s="48">
        <f>SUM(J9:J13)</f>
        <v>82592</v>
      </c>
      <c r="K14" s="49">
        <f>I14/'2021'!I14*100-100</f>
        <v>213.98886716411954</v>
      </c>
      <c r="L14" s="49">
        <f>J14/'2021'!J14*100-100</f>
        <v>460.32564450474899</v>
      </c>
      <c r="M14" s="48">
        <f>SUM(M9:M13)</f>
        <v>858917</v>
      </c>
      <c r="N14" s="49">
        <f>M14/'2021'!M14*100-100</f>
        <v>153.70687083329639</v>
      </c>
      <c r="O14" s="48">
        <f>SUM(O9:O13)</f>
        <v>694112</v>
      </c>
      <c r="P14" s="48">
        <f>SUM(P9:P13)</f>
        <v>164805</v>
      </c>
      <c r="Q14" s="49">
        <f>O14/'2021'!O14*100-100</f>
        <v>133.16056258544765</v>
      </c>
      <c r="R14" s="49">
        <f>P14/'2021'!P14*100-100</f>
        <v>303.43941248470009</v>
      </c>
      <c r="S14" s="48"/>
    </row>
    <row r="15" spans="1:19" s="42" customFormat="1" x14ac:dyDescent="0.2">
      <c r="A15" s="38"/>
      <c r="B15" s="39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1"/>
      <c r="O15" s="40"/>
      <c r="P15" s="40"/>
      <c r="Q15" s="40"/>
      <c r="R15" s="40"/>
      <c r="S15" s="40"/>
    </row>
    <row r="16" spans="1:19" s="42" customFormat="1" x14ac:dyDescent="0.2">
      <c r="A16" s="38"/>
      <c r="B16" s="39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1"/>
      <c r="O16" s="40"/>
      <c r="P16" s="40"/>
      <c r="Q16" s="40"/>
      <c r="R16" s="40"/>
      <c r="S16" s="40"/>
    </row>
    <row r="17" spans="1:19" s="74" customFormat="1" x14ac:dyDescent="0.2">
      <c r="A17" s="95" t="s">
        <v>27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74" customFormat="1" x14ac:dyDescent="0.2">
      <c r="A18" s="100" t="s">
        <v>17</v>
      </c>
      <c r="B18" s="102" t="s">
        <v>18</v>
      </c>
      <c r="C18" s="101">
        <v>76</v>
      </c>
      <c r="D18" s="101">
        <v>73</v>
      </c>
      <c r="E18" s="101">
        <v>5991</v>
      </c>
      <c r="F18" s="101">
        <v>5600</v>
      </c>
      <c r="G18" s="101">
        <v>12772</v>
      </c>
      <c r="H18" s="101">
        <v>126.8</v>
      </c>
      <c r="I18" s="101">
        <v>11550</v>
      </c>
      <c r="J18" s="101">
        <v>1222</v>
      </c>
      <c r="K18" s="101">
        <v>116.5</v>
      </c>
      <c r="L18" s="101">
        <v>312.8</v>
      </c>
      <c r="M18" s="101">
        <v>34902</v>
      </c>
      <c r="N18" s="101">
        <v>80.3</v>
      </c>
      <c r="O18" s="101">
        <v>31595</v>
      </c>
      <c r="P18" s="101">
        <v>3307</v>
      </c>
      <c r="Q18" s="101">
        <v>69.7</v>
      </c>
      <c r="R18" s="101">
        <v>347.5</v>
      </c>
      <c r="S18" s="101">
        <v>2.7</v>
      </c>
    </row>
    <row r="19" spans="1:19" s="74" customFormat="1" x14ac:dyDescent="0.2">
      <c r="A19" s="100" t="s">
        <v>19</v>
      </c>
      <c r="B19" s="102" t="s">
        <v>20</v>
      </c>
      <c r="C19" s="101">
        <v>231</v>
      </c>
      <c r="D19" s="101">
        <v>214</v>
      </c>
      <c r="E19" s="101">
        <v>18712</v>
      </c>
      <c r="F19" s="101">
        <v>17529</v>
      </c>
      <c r="G19" s="101">
        <v>47668</v>
      </c>
      <c r="H19" s="101">
        <v>195.4</v>
      </c>
      <c r="I19" s="101">
        <v>41558</v>
      </c>
      <c r="J19" s="101">
        <v>6110</v>
      </c>
      <c r="K19" s="101">
        <v>186.4</v>
      </c>
      <c r="L19" s="101">
        <v>275.3</v>
      </c>
      <c r="M19" s="101">
        <v>106596</v>
      </c>
      <c r="N19" s="101">
        <v>126</v>
      </c>
      <c r="O19" s="101">
        <v>91345</v>
      </c>
      <c r="P19" s="101">
        <v>15251</v>
      </c>
      <c r="Q19" s="101">
        <v>115.1</v>
      </c>
      <c r="R19" s="101">
        <v>224.1</v>
      </c>
      <c r="S19" s="101">
        <v>2.2000000000000002</v>
      </c>
    </row>
    <row r="20" spans="1:19" s="74" customFormat="1" x14ac:dyDescent="0.2">
      <c r="A20" s="100" t="s">
        <v>21</v>
      </c>
      <c r="B20" s="102" t="s">
        <v>22</v>
      </c>
      <c r="C20" s="101">
        <v>387</v>
      </c>
      <c r="D20" s="101">
        <v>360</v>
      </c>
      <c r="E20" s="101">
        <v>44543</v>
      </c>
      <c r="F20" s="101">
        <v>42410</v>
      </c>
      <c r="G20" s="101">
        <v>145713</v>
      </c>
      <c r="H20" s="101">
        <v>340.8</v>
      </c>
      <c r="I20" s="101">
        <v>112920</v>
      </c>
      <c r="J20" s="101">
        <v>32793</v>
      </c>
      <c r="K20" s="101">
        <v>310.89999999999998</v>
      </c>
      <c r="L20" s="101">
        <v>487.9</v>
      </c>
      <c r="M20" s="101">
        <v>293346</v>
      </c>
      <c r="N20" s="101">
        <v>207.8</v>
      </c>
      <c r="O20" s="101">
        <v>228494</v>
      </c>
      <c r="P20" s="101">
        <v>64852</v>
      </c>
      <c r="Q20" s="101">
        <v>195.7</v>
      </c>
      <c r="R20" s="101">
        <v>259.39999999999998</v>
      </c>
      <c r="S20" s="101">
        <v>2</v>
      </c>
    </row>
    <row r="21" spans="1:19" s="74" customFormat="1" x14ac:dyDescent="0.2">
      <c r="A21" s="100" t="s">
        <v>23</v>
      </c>
      <c r="B21" s="102" t="s">
        <v>24</v>
      </c>
      <c r="C21" s="101">
        <v>322</v>
      </c>
      <c r="D21" s="101">
        <v>289</v>
      </c>
      <c r="E21" s="101">
        <v>38751</v>
      </c>
      <c r="F21" s="101">
        <v>35522</v>
      </c>
      <c r="G21" s="101">
        <v>105995</v>
      </c>
      <c r="H21" s="101">
        <v>252</v>
      </c>
      <c r="I21" s="101">
        <v>79052</v>
      </c>
      <c r="J21" s="101">
        <v>26943</v>
      </c>
      <c r="K21" s="101">
        <v>210.6</v>
      </c>
      <c r="L21" s="101">
        <v>477.6</v>
      </c>
      <c r="M21" s="101">
        <v>178334</v>
      </c>
      <c r="N21" s="101">
        <v>142.69999999999999</v>
      </c>
      <c r="O21" s="101">
        <v>130288</v>
      </c>
      <c r="P21" s="101">
        <v>48046</v>
      </c>
      <c r="Q21" s="101">
        <v>105.9</v>
      </c>
      <c r="R21" s="101">
        <v>371.3</v>
      </c>
      <c r="S21" s="101">
        <v>1.7</v>
      </c>
    </row>
    <row r="22" spans="1:19" s="74" customFormat="1" x14ac:dyDescent="0.2">
      <c r="A22" s="100" t="s">
        <v>25</v>
      </c>
      <c r="B22" s="102" t="s">
        <v>26</v>
      </c>
      <c r="C22" s="101">
        <v>567</v>
      </c>
      <c r="D22" s="101">
        <v>533</v>
      </c>
      <c r="E22" s="101">
        <v>47011</v>
      </c>
      <c r="F22" s="101">
        <v>44353</v>
      </c>
      <c r="G22" s="101">
        <v>126001</v>
      </c>
      <c r="H22" s="101">
        <v>190.4</v>
      </c>
      <c r="I22" s="101">
        <v>109080</v>
      </c>
      <c r="J22" s="101">
        <v>16921</v>
      </c>
      <c r="K22" s="101">
        <v>180.2</v>
      </c>
      <c r="L22" s="101">
        <v>280.10000000000002</v>
      </c>
      <c r="M22" s="101">
        <v>300222</v>
      </c>
      <c r="N22" s="101">
        <v>103</v>
      </c>
      <c r="O22" s="101">
        <v>262454</v>
      </c>
      <c r="P22" s="101">
        <v>37768</v>
      </c>
      <c r="Q22" s="101">
        <v>94.5</v>
      </c>
      <c r="R22" s="101">
        <v>191.7</v>
      </c>
      <c r="S22" s="101">
        <v>2.4</v>
      </c>
    </row>
    <row r="23" spans="1:19" s="50" customFormat="1" x14ac:dyDescent="0.2">
      <c r="A23" s="46"/>
      <c r="B23" s="47" t="s">
        <v>80</v>
      </c>
      <c r="C23" s="48"/>
      <c r="D23" s="48"/>
      <c r="E23" s="48"/>
      <c r="F23" s="48"/>
      <c r="G23" s="48">
        <f>SUM(G18:G22)</f>
        <v>438149</v>
      </c>
      <c r="H23" s="49">
        <f>G23/'2021'!G23*100-100</f>
        <v>241.42633387620884</v>
      </c>
      <c r="I23" s="48">
        <f>SUM(I18:I22)</f>
        <v>354160</v>
      </c>
      <c r="J23" s="48">
        <f>SUM(J18:J22)</f>
        <v>83989</v>
      </c>
      <c r="K23" s="49">
        <f>I23/'2021'!I23*100-100</f>
        <v>217.03518037776382</v>
      </c>
      <c r="L23" s="49">
        <f>J23/'2021'!J23*100-100</f>
        <v>405.37938504121786</v>
      </c>
      <c r="M23" s="48">
        <f>SUM(M18:M22)</f>
        <v>913400</v>
      </c>
      <c r="N23" s="49">
        <f>M23/'2021'!M23*100-100</f>
        <v>138.37485450626082</v>
      </c>
      <c r="O23" s="48">
        <f>SUM(O18:O22)</f>
        <v>744176</v>
      </c>
      <c r="P23" s="48">
        <f>SUM(P18:P22)</f>
        <v>169224</v>
      </c>
      <c r="Q23" s="49">
        <f>O23/'2021'!O23*100-100</f>
        <v>121.12228676699996</v>
      </c>
      <c r="R23" s="49">
        <f>P23/'2021'!P23*100-100</f>
        <v>262.88465249930306</v>
      </c>
      <c r="S23" s="48"/>
    </row>
    <row r="24" spans="1:19" s="51" customFormat="1" x14ac:dyDescent="0.2">
      <c r="A24" s="52"/>
      <c r="B24" s="53" t="s">
        <v>69</v>
      </c>
      <c r="C24" s="54"/>
      <c r="D24" s="54"/>
      <c r="E24" s="54"/>
      <c r="F24" s="54"/>
      <c r="G24" s="54">
        <f>G23+G14</f>
        <v>835496</v>
      </c>
      <c r="H24" s="55">
        <f>G24/'2021'!G24*100-100</f>
        <v>243.3832142137905</v>
      </c>
      <c r="I24" s="54">
        <f>I23+I14</f>
        <v>668915</v>
      </c>
      <c r="J24" s="54">
        <f>J23+J14</f>
        <v>166581</v>
      </c>
      <c r="K24" s="55">
        <f>I24/'2021'!I24*100-100</f>
        <v>215.5944214310652</v>
      </c>
      <c r="L24" s="55">
        <f>J24/'2021'!J24*100-100</f>
        <v>431.20635224337502</v>
      </c>
      <c r="M24" s="54">
        <f>M23+M14</f>
        <v>1772317</v>
      </c>
      <c r="N24" s="55">
        <f>M24/'2021'!M24*100-100</f>
        <v>145.56680175967301</v>
      </c>
      <c r="O24" s="54">
        <f>O23+O14</f>
        <v>1438288</v>
      </c>
      <c r="P24" s="54">
        <f>P23+P14</f>
        <v>334029</v>
      </c>
      <c r="Q24" s="55">
        <f>O24/'2021'!O24*100-100</f>
        <v>126.77274604961514</v>
      </c>
      <c r="R24" s="55">
        <f>P24/'2021'!P24*100-100</f>
        <v>281.82161105586226</v>
      </c>
      <c r="S24" s="54"/>
    </row>
    <row r="25" spans="1:19" s="42" customFormat="1" x14ac:dyDescent="0.2">
      <c r="A25" s="38"/>
      <c r="B25" s="39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</row>
    <row r="26" spans="1:19" x14ac:dyDescent="0.2">
      <c r="A26" s="91" t="s">
        <v>28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19" s="74" customFormat="1" x14ac:dyDescent="0.2">
      <c r="A27" s="103" t="s">
        <v>17</v>
      </c>
      <c r="B27" s="105" t="s">
        <v>18</v>
      </c>
      <c r="C27" s="104">
        <v>78</v>
      </c>
      <c r="D27" s="104">
        <v>75</v>
      </c>
      <c r="E27" s="104">
        <v>6235</v>
      </c>
      <c r="F27" s="104">
        <v>5680</v>
      </c>
      <c r="G27" s="104">
        <v>20835</v>
      </c>
      <c r="H27" s="104">
        <v>172.4</v>
      </c>
      <c r="I27" s="104">
        <v>18371</v>
      </c>
      <c r="J27" s="104">
        <v>2464</v>
      </c>
      <c r="K27" s="104">
        <v>157.69999999999999</v>
      </c>
      <c r="L27" s="104">
        <v>373.8</v>
      </c>
      <c r="M27" s="104">
        <v>52485</v>
      </c>
      <c r="N27" s="104">
        <v>109.8</v>
      </c>
      <c r="O27" s="104">
        <v>46319</v>
      </c>
      <c r="P27" s="104">
        <v>6166</v>
      </c>
      <c r="Q27" s="104">
        <v>95.7</v>
      </c>
      <c r="R27" s="104">
        <v>358.8</v>
      </c>
      <c r="S27" s="104">
        <v>2.5</v>
      </c>
    </row>
    <row r="28" spans="1:19" s="74" customFormat="1" x14ac:dyDescent="0.2">
      <c r="A28" s="103" t="s">
        <v>19</v>
      </c>
      <c r="B28" s="105" t="s">
        <v>20</v>
      </c>
      <c r="C28" s="104">
        <v>228</v>
      </c>
      <c r="D28" s="104">
        <v>216</v>
      </c>
      <c r="E28" s="104">
        <v>19352</v>
      </c>
      <c r="F28" s="104">
        <v>18371</v>
      </c>
      <c r="G28" s="104">
        <v>77352</v>
      </c>
      <c r="H28" s="104">
        <v>267.10000000000002</v>
      </c>
      <c r="I28" s="104">
        <v>68395</v>
      </c>
      <c r="J28" s="104">
        <v>8957</v>
      </c>
      <c r="K28" s="104">
        <v>254.8</v>
      </c>
      <c r="L28" s="104">
        <v>399</v>
      </c>
      <c r="M28" s="104">
        <v>169429</v>
      </c>
      <c r="N28" s="104">
        <v>183.5</v>
      </c>
      <c r="O28" s="104">
        <v>147590</v>
      </c>
      <c r="P28" s="104">
        <v>21839</v>
      </c>
      <c r="Q28" s="104">
        <v>170.6</v>
      </c>
      <c r="R28" s="104">
        <v>317.8</v>
      </c>
      <c r="S28" s="104">
        <v>2.2000000000000002</v>
      </c>
    </row>
    <row r="29" spans="1:19" s="74" customFormat="1" x14ac:dyDescent="0.2">
      <c r="A29" s="103" t="s">
        <v>21</v>
      </c>
      <c r="B29" s="105" t="s">
        <v>22</v>
      </c>
      <c r="C29" s="104">
        <v>386</v>
      </c>
      <c r="D29" s="104">
        <v>362</v>
      </c>
      <c r="E29" s="104">
        <v>44859</v>
      </c>
      <c r="F29" s="104">
        <v>42753</v>
      </c>
      <c r="G29" s="104">
        <v>212653</v>
      </c>
      <c r="H29" s="104">
        <v>368.8</v>
      </c>
      <c r="I29" s="104">
        <v>166251</v>
      </c>
      <c r="J29" s="104">
        <v>46402</v>
      </c>
      <c r="K29" s="104">
        <v>346.1</v>
      </c>
      <c r="L29" s="104">
        <v>473.5</v>
      </c>
      <c r="M29" s="104">
        <v>416977</v>
      </c>
      <c r="N29" s="104">
        <v>255.4</v>
      </c>
      <c r="O29" s="104">
        <v>325976</v>
      </c>
      <c r="P29" s="104">
        <v>91001</v>
      </c>
      <c r="Q29" s="104">
        <v>240.1</v>
      </c>
      <c r="R29" s="104">
        <v>323.3</v>
      </c>
      <c r="S29" s="104">
        <v>2</v>
      </c>
    </row>
    <row r="30" spans="1:19" s="74" customFormat="1" x14ac:dyDescent="0.2">
      <c r="A30" s="103" t="s">
        <v>23</v>
      </c>
      <c r="B30" s="105" t="s">
        <v>24</v>
      </c>
      <c r="C30" s="104">
        <v>321</v>
      </c>
      <c r="D30" s="104">
        <v>293</v>
      </c>
      <c r="E30" s="104">
        <v>39216</v>
      </c>
      <c r="F30" s="104">
        <v>36912</v>
      </c>
      <c r="G30" s="104">
        <v>159838</v>
      </c>
      <c r="H30" s="104">
        <v>285</v>
      </c>
      <c r="I30" s="104">
        <v>122060</v>
      </c>
      <c r="J30" s="104">
        <v>37778</v>
      </c>
      <c r="K30" s="104">
        <v>248.1</v>
      </c>
      <c r="L30" s="104">
        <v>485.6</v>
      </c>
      <c r="M30" s="104">
        <v>274841</v>
      </c>
      <c r="N30" s="104">
        <v>242.8</v>
      </c>
      <c r="O30" s="104">
        <v>207321</v>
      </c>
      <c r="P30" s="104">
        <v>67520</v>
      </c>
      <c r="Q30" s="104">
        <v>206.4</v>
      </c>
      <c r="R30" s="104">
        <v>439.8</v>
      </c>
      <c r="S30" s="104">
        <v>1.7</v>
      </c>
    </row>
    <row r="31" spans="1:19" s="74" customFormat="1" x14ac:dyDescent="0.2">
      <c r="A31" s="103" t="s">
        <v>25</v>
      </c>
      <c r="B31" s="105" t="s">
        <v>26</v>
      </c>
      <c r="C31" s="104">
        <v>568</v>
      </c>
      <c r="D31" s="104">
        <v>543</v>
      </c>
      <c r="E31" s="104">
        <v>47199</v>
      </c>
      <c r="F31" s="104">
        <v>45069</v>
      </c>
      <c r="G31" s="104">
        <v>191601</v>
      </c>
      <c r="H31" s="104">
        <v>222.5</v>
      </c>
      <c r="I31" s="104">
        <v>165866</v>
      </c>
      <c r="J31" s="104">
        <v>25735</v>
      </c>
      <c r="K31" s="104">
        <v>213.4</v>
      </c>
      <c r="L31" s="104">
        <v>296.3</v>
      </c>
      <c r="M31" s="104">
        <v>428270</v>
      </c>
      <c r="N31" s="104">
        <v>120.4</v>
      </c>
      <c r="O31" s="104">
        <v>373411</v>
      </c>
      <c r="P31" s="104">
        <v>54859</v>
      </c>
      <c r="Q31" s="104">
        <v>113.1</v>
      </c>
      <c r="R31" s="104">
        <v>188.2</v>
      </c>
      <c r="S31" s="104">
        <v>2.2000000000000002</v>
      </c>
    </row>
    <row r="32" spans="1:19" s="50" customFormat="1" x14ac:dyDescent="0.2">
      <c r="A32" s="46"/>
      <c r="B32" s="47" t="s">
        <v>80</v>
      </c>
      <c r="C32" s="48"/>
      <c r="D32" s="48"/>
      <c r="E32" s="48"/>
      <c r="F32" s="48"/>
      <c r="G32" s="48">
        <f>SUM(G27:G31)</f>
        <v>662279</v>
      </c>
      <c r="H32" s="49">
        <f>G32/'2021'!G32*100-100</f>
        <v>278.43000565691659</v>
      </c>
      <c r="I32" s="48">
        <f>SUM(I27:I31)</f>
        <v>540943</v>
      </c>
      <c r="J32" s="48">
        <f>SUM(J27:J31)</f>
        <v>121336</v>
      </c>
      <c r="K32" s="49">
        <f>I32/'2021'!I32*100-100</f>
        <v>256.6884482747252</v>
      </c>
      <c r="L32" s="49">
        <f>J32/'2021'!J32*100-100</f>
        <v>419.6402569593148</v>
      </c>
      <c r="M32" s="48">
        <f>SUM(M27:M31)</f>
        <v>1342002</v>
      </c>
      <c r="N32" s="49">
        <f>M32/'2021'!M32*100-100</f>
        <v>181.59362449483189</v>
      </c>
      <c r="O32" s="48">
        <f>SUM(O27:O31)</f>
        <v>1100617</v>
      </c>
      <c r="P32" s="48">
        <f>SUM(P27:P31)</f>
        <v>241385</v>
      </c>
      <c r="Q32" s="49">
        <f>O32/'2021'!O32*100-100</f>
        <v>163.95845224790509</v>
      </c>
      <c r="R32" s="49">
        <f>P32/'2021'!P32*100-100</f>
        <v>304.95403301570258</v>
      </c>
      <c r="S32" s="48"/>
    </row>
    <row r="33" spans="1:19" s="51" customFormat="1" x14ac:dyDescent="0.2">
      <c r="A33" s="52"/>
      <c r="B33" s="53" t="s">
        <v>70</v>
      </c>
      <c r="C33" s="54"/>
      <c r="D33" s="54"/>
      <c r="E33" s="54"/>
      <c r="F33" s="54"/>
      <c r="G33" s="54">
        <f>G32+G23+G14</f>
        <v>1497775</v>
      </c>
      <c r="H33" s="55">
        <f>G33/'2021'!G33*100-100</f>
        <v>258.04527634346914</v>
      </c>
      <c r="I33" s="54">
        <f>I32+I23+I14</f>
        <v>1209858</v>
      </c>
      <c r="J33" s="54">
        <f>J32+J23+J14</f>
        <v>287917</v>
      </c>
      <c r="K33" s="55">
        <f>I33/'2021'!I33*100-100</f>
        <v>232.73415820753496</v>
      </c>
      <c r="L33" s="55">
        <f>J33/'2021'!J33*100-100</f>
        <v>426.26990074759181</v>
      </c>
      <c r="M33" s="54">
        <f>M32+M23+M14</f>
        <v>3114319</v>
      </c>
      <c r="N33" s="55">
        <f>M33/'2021'!M33*100-100</f>
        <v>159.89498447382499</v>
      </c>
      <c r="O33" s="54">
        <f>O32+O23+O14</f>
        <v>2538905</v>
      </c>
      <c r="P33" s="54">
        <f>P32+P23+P14</f>
        <v>575414</v>
      </c>
      <c r="Q33" s="55">
        <f>O33/'2021'!O33*100-100</f>
        <v>141.52261017800473</v>
      </c>
      <c r="R33" s="55">
        <f>P33/'2021'!P33*100-100</f>
        <v>291.19592633131873</v>
      </c>
      <c r="S33" s="54"/>
    </row>
    <row r="34" spans="1:19" s="42" customFormat="1" x14ac:dyDescent="0.2">
      <c r="A34" s="38"/>
      <c r="B34" s="39"/>
      <c r="C34" s="40"/>
      <c r="D34" s="40"/>
      <c r="E34" s="40"/>
      <c r="F34" s="40"/>
      <c r="G34" s="40"/>
      <c r="H34" s="41"/>
      <c r="I34" s="40"/>
      <c r="J34" s="40"/>
      <c r="K34" s="40"/>
      <c r="L34" s="40"/>
      <c r="M34" s="40"/>
      <c r="N34" s="41"/>
      <c r="O34" s="40"/>
      <c r="P34" s="40"/>
      <c r="Q34" s="40"/>
      <c r="R34" s="40"/>
      <c r="S34" s="40"/>
    </row>
    <row r="35" spans="1:19" x14ac:dyDescent="0.2">
      <c r="A35" s="91" t="s">
        <v>29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s="74" customFormat="1" x14ac:dyDescent="0.2">
      <c r="A36" s="106" t="s">
        <v>17</v>
      </c>
      <c r="B36" s="108" t="s">
        <v>18</v>
      </c>
      <c r="C36" s="107">
        <v>78</v>
      </c>
      <c r="D36" s="107">
        <v>75</v>
      </c>
      <c r="E36" s="107">
        <v>6239</v>
      </c>
      <c r="F36" s="107">
        <v>5881</v>
      </c>
      <c r="G36" s="107">
        <v>23416</v>
      </c>
      <c r="H36" s="107">
        <v>270</v>
      </c>
      <c r="I36" s="107">
        <v>20637</v>
      </c>
      <c r="J36" s="107">
        <v>2779</v>
      </c>
      <c r="K36" s="107">
        <v>246.4</v>
      </c>
      <c r="L36" s="107">
        <v>649.1</v>
      </c>
      <c r="M36" s="107">
        <v>59321</v>
      </c>
      <c r="N36" s="107">
        <v>180.3</v>
      </c>
      <c r="O36" s="107">
        <v>52870</v>
      </c>
      <c r="P36" s="107">
        <v>6451</v>
      </c>
      <c r="Q36" s="107">
        <v>161.80000000000001</v>
      </c>
      <c r="R36" s="107">
        <v>565.1</v>
      </c>
      <c r="S36" s="107">
        <v>2.5</v>
      </c>
    </row>
    <row r="37" spans="1:19" s="74" customFormat="1" x14ac:dyDescent="0.2">
      <c r="A37" s="106" t="s">
        <v>19</v>
      </c>
      <c r="B37" s="108" t="s">
        <v>20</v>
      </c>
      <c r="C37" s="107">
        <v>226</v>
      </c>
      <c r="D37" s="107">
        <v>217</v>
      </c>
      <c r="E37" s="107">
        <v>19344</v>
      </c>
      <c r="F37" s="107">
        <v>18435</v>
      </c>
      <c r="G37" s="107">
        <v>94316</v>
      </c>
      <c r="H37" s="107">
        <v>441.2</v>
      </c>
      <c r="I37" s="107">
        <v>81512</v>
      </c>
      <c r="J37" s="107">
        <v>12804</v>
      </c>
      <c r="K37" s="107">
        <v>420</v>
      </c>
      <c r="L37" s="107">
        <v>630.4</v>
      </c>
      <c r="M37" s="107">
        <v>209305</v>
      </c>
      <c r="N37" s="107">
        <v>322.3</v>
      </c>
      <c r="O37" s="107">
        <v>179443</v>
      </c>
      <c r="P37" s="107">
        <v>29862</v>
      </c>
      <c r="Q37" s="107">
        <v>311</v>
      </c>
      <c r="R37" s="107">
        <v>405.8</v>
      </c>
      <c r="S37" s="107">
        <v>2.2000000000000002</v>
      </c>
    </row>
    <row r="38" spans="1:19" s="74" customFormat="1" x14ac:dyDescent="0.2">
      <c r="A38" s="106" t="s">
        <v>21</v>
      </c>
      <c r="B38" s="108" t="s">
        <v>22</v>
      </c>
      <c r="C38" s="107">
        <v>386</v>
      </c>
      <c r="D38" s="107">
        <v>361</v>
      </c>
      <c r="E38" s="107">
        <v>45140</v>
      </c>
      <c r="F38" s="107">
        <v>43075</v>
      </c>
      <c r="G38" s="107">
        <v>292424</v>
      </c>
      <c r="H38" s="107">
        <v>635.29999999999995</v>
      </c>
      <c r="I38" s="107">
        <v>216529</v>
      </c>
      <c r="J38" s="107">
        <v>75895</v>
      </c>
      <c r="K38" s="107">
        <v>579.20000000000005</v>
      </c>
      <c r="L38" s="107">
        <v>861.7</v>
      </c>
      <c r="M38" s="107">
        <v>566420</v>
      </c>
      <c r="N38" s="107">
        <v>417.6</v>
      </c>
      <c r="O38" s="107">
        <v>422308</v>
      </c>
      <c r="P38" s="107">
        <v>144112</v>
      </c>
      <c r="Q38" s="107">
        <v>380.6</v>
      </c>
      <c r="R38" s="107">
        <v>568.5</v>
      </c>
      <c r="S38" s="107">
        <v>1.9</v>
      </c>
    </row>
    <row r="39" spans="1:19" s="74" customFormat="1" x14ac:dyDescent="0.2">
      <c r="A39" s="106" t="s">
        <v>23</v>
      </c>
      <c r="B39" s="108" t="s">
        <v>24</v>
      </c>
      <c r="C39" s="107">
        <v>321</v>
      </c>
      <c r="D39" s="107">
        <v>299</v>
      </c>
      <c r="E39" s="107">
        <v>39284</v>
      </c>
      <c r="F39" s="107">
        <v>37100</v>
      </c>
      <c r="G39" s="107">
        <v>202200</v>
      </c>
      <c r="H39" s="107">
        <v>449.9</v>
      </c>
      <c r="I39" s="107">
        <v>150614</v>
      </c>
      <c r="J39" s="107">
        <v>51586</v>
      </c>
      <c r="K39" s="107">
        <v>399.8</v>
      </c>
      <c r="L39" s="107">
        <v>677.7</v>
      </c>
      <c r="M39" s="107">
        <v>358017</v>
      </c>
      <c r="N39" s="107">
        <v>401.5</v>
      </c>
      <c r="O39" s="107">
        <v>264878</v>
      </c>
      <c r="P39" s="107">
        <v>93139</v>
      </c>
      <c r="Q39" s="107">
        <v>355.5</v>
      </c>
      <c r="R39" s="107">
        <v>603.70000000000005</v>
      </c>
      <c r="S39" s="107">
        <v>1.8</v>
      </c>
    </row>
    <row r="40" spans="1:19" s="74" customFormat="1" x14ac:dyDescent="0.2">
      <c r="A40" s="106" t="s">
        <v>25</v>
      </c>
      <c r="B40" s="108" t="s">
        <v>26</v>
      </c>
      <c r="C40" s="107">
        <v>568</v>
      </c>
      <c r="D40" s="107">
        <v>548</v>
      </c>
      <c r="E40" s="107">
        <v>47156</v>
      </c>
      <c r="F40" s="107">
        <v>45230</v>
      </c>
      <c r="G40" s="107">
        <v>236218</v>
      </c>
      <c r="H40" s="107">
        <v>344.2</v>
      </c>
      <c r="I40" s="107">
        <v>201134</v>
      </c>
      <c r="J40" s="107">
        <v>35084</v>
      </c>
      <c r="K40" s="107">
        <v>319.89999999999998</v>
      </c>
      <c r="L40" s="107">
        <v>565</v>
      </c>
      <c r="M40" s="107">
        <v>492515</v>
      </c>
      <c r="N40" s="107">
        <v>174.6</v>
      </c>
      <c r="O40" s="107">
        <v>422727</v>
      </c>
      <c r="P40" s="107">
        <v>69788</v>
      </c>
      <c r="Q40" s="107">
        <v>159.5</v>
      </c>
      <c r="R40" s="107">
        <v>324.39999999999998</v>
      </c>
      <c r="S40" s="107">
        <v>2.1</v>
      </c>
    </row>
    <row r="41" spans="1:19" s="50" customFormat="1" x14ac:dyDescent="0.2">
      <c r="A41" s="46"/>
      <c r="B41" s="47" t="s">
        <v>80</v>
      </c>
      <c r="C41" s="48"/>
      <c r="D41" s="48"/>
      <c r="E41" s="48"/>
      <c r="F41" s="48"/>
      <c r="G41" s="48">
        <f>SUM(G36:G40)</f>
        <v>848574</v>
      </c>
      <c r="H41" s="49">
        <f>G41/'2021'!G41*100-100</f>
        <v>452.89618056008032</v>
      </c>
      <c r="I41" s="48">
        <f>SUM(I36:I40)</f>
        <v>670426</v>
      </c>
      <c r="J41" s="48">
        <f>SUM(J36:J40)</f>
        <v>178148</v>
      </c>
      <c r="K41" s="49">
        <f>I41/'2021'!I41*100-100</f>
        <v>409.62425790365859</v>
      </c>
      <c r="L41" s="49">
        <f>J41/'2021'!J41*100-100</f>
        <v>712.53363740022803</v>
      </c>
      <c r="M41" s="48">
        <f>SUM(M36:M40)</f>
        <v>1685578</v>
      </c>
      <c r="N41" s="49">
        <f>M41/'2021'!M41*100-100</f>
        <v>291.17614295660246</v>
      </c>
      <c r="O41" s="48">
        <f>SUM(O36:O40)</f>
        <v>1342226</v>
      </c>
      <c r="P41" s="48">
        <f>SUM(P36:P40)</f>
        <v>343352</v>
      </c>
      <c r="Q41" s="49">
        <f>O41/'2021'!O41*100-100</f>
        <v>260.04882105206684</v>
      </c>
      <c r="R41" s="49">
        <f>P41/'2021'!P41*100-100</f>
        <v>490.86559972466011</v>
      </c>
      <c r="S41" s="48"/>
    </row>
    <row r="42" spans="1:19" s="51" customFormat="1" x14ac:dyDescent="0.2">
      <c r="A42" s="52"/>
      <c r="B42" s="53" t="s">
        <v>71</v>
      </c>
      <c r="C42" s="54"/>
      <c r="D42" s="54"/>
      <c r="E42" s="54"/>
      <c r="F42" s="54"/>
      <c r="G42" s="54">
        <f>G41+G32+G23+G14</f>
        <v>2346349</v>
      </c>
      <c r="H42" s="55">
        <f>G42/'2021'!G42*100-100</f>
        <v>310.34578644906065</v>
      </c>
      <c r="I42" s="54">
        <f>I41+I32+I23+I14</f>
        <v>1880284</v>
      </c>
      <c r="J42" s="54">
        <f>J41+J32+J23+J14</f>
        <v>466065</v>
      </c>
      <c r="K42" s="55">
        <f>I42/'2021'!I42*100-100</f>
        <v>279.72954415102873</v>
      </c>
      <c r="L42" s="55">
        <f>J42/'2021'!J42*100-100</f>
        <v>508.17000287078849</v>
      </c>
      <c r="M42" s="54">
        <f>M41+M32+M23+M14</f>
        <v>4799897</v>
      </c>
      <c r="N42" s="55">
        <f>M42/'2021'!M42*100-100</f>
        <v>194.61698662962601</v>
      </c>
      <c r="O42" s="54">
        <f t="shared" ref="O42:P42" si="0">O41+O32+O23+O14</f>
        <v>3881131</v>
      </c>
      <c r="P42" s="54">
        <f t="shared" si="0"/>
        <v>918766</v>
      </c>
      <c r="Q42" s="55">
        <f>O42/'2021'!O42*100-100</f>
        <v>172.55171706701839</v>
      </c>
      <c r="R42" s="55">
        <f>P42/'2021'!P42*100-100</f>
        <v>347.73953343307301</v>
      </c>
      <c r="S42" s="54"/>
    </row>
    <row r="43" spans="1:19" s="42" customFormat="1" x14ac:dyDescent="0.2">
      <c r="A43" s="38"/>
      <c r="B43" s="39"/>
      <c r="C43" s="40"/>
      <c r="D43" s="40"/>
      <c r="E43" s="40"/>
      <c r="F43" s="40"/>
      <c r="G43" s="40"/>
      <c r="H43" s="41"/>
      <c r="I43" s="40"/>
      <c r="J43" s="40"/>
      <c r="K43" s="40"/>
      <c r="L43" s="40"/>
      <c r="M43" s="40"/>
      <c r="N43" s="41"/>
      <c r="O43" s="40"/>
      <c r="P43" s="40"/>
      <c r="Q43" s="40"/>
      <c r="R43" s="40"/>
      <c r="S43" s="40"/>
    </row>
    <row r="44" spans="1:19" x14ac:dyDescent="0.2">
      <c r="A44" s="91" t="s">
        <v>30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</row>
    <row r="45" spans="1:19" s="74" customFormat="1" x14ac:dyDescent="0.2">
      <c r="A45" s="109" t="s">
        <v>17</v>
      </c>
      <c r="B45" s="111" t="s">
        <v>18</v>
      </c>
      <c r="C45" s="110">
        <v>77</v>
      </c>
      <c r="D45" s="110">
        <v>74</v>
      </c>
      <c r="E45" s="110">
        <v>6228</v>
      </c>
      <c r="F45" s="110">
        <v>5899</v>
      </c>
      <c r="G45" s="110">
        <v>32317</v>
      </c>
      <c r="H45" s="110">
        <v>382.1</v>
      </c>
      <c r="I45" s="110">
        <v>28085</v>
      </c>
      <c r="J45" s="110">
        <v>4232</v>
      </c>
      <c r="K45" s="110">
        <v>353.2</v>
      </c>
      <c r="L45" s="110">
        <v>736.4</v>
      </c>
      <c r="M45" s="110">
        <v>77738</v>
      </c>
      <c r="N45" s="110">
        <v>254.7</v>
      </c>
      <c r="O45" s="110">
        <v>68469</v>
      </c>
      <c r="P45" s="110">
        <v>9269</v>
      </c>
      <c r="Q45" s="110">
        <v>230.1</v>
      </c>
      <c r="R45" s="110">
        <v>690.9</v>
      </c>
      <c r="S45" s="110">
        <v>2.4</v>
      </c>
    </row>
    <row r="46" spans="1:19" s="74" customFormat="1" x14ac:dyDescent="0.2">
      <c r="A46" s="109" t="s">
        <v>19</v>
      </c>
      <c r="B46" s="111" t="s">
        <v>20</v>
      </c>
      <c r="C46" s="110">
        <v>225</v>
      </c>
      <c r="D46" s="110">
        <v>216</v>
      </c>
      <c r="E46" s="110">
        <v>19339</v>
      </c>
      <c r="F46" s="110">
        <v>18585</v>
      </c>
      <c r="G46" s="110">
        <v>125989</v>
      </c>
      <c r="H46" s="110">
        <v>418</v>
      </c>
      <c r="I46" s="110">
        <v>107915</v>
      </c>
      <c r="J46" s="110">
        <v>18074</v>
      </c>
      <c r="K46" s="110">
        <v>383.1</v>
      </c>
      <c r="L46" s="110">
        <v>811.4</v>
      </c>
      <c r="M46" s="110">
        <v>261639</v>
      </c>
      <c r="N46" s="110">
        <v>319.10000000000002</v>
      </c>
      <c r="O46" s="110">
        <v>221184</v>
      </c>
      <c r="P46" s="110">
        <v>40455</v>
      </c>
      <c r="Q46" s="110">
        <v>298.10000000000002</v>
      </c>
      <c r="R46" s="110">
        <v>489.6</v>
      </c>
      <c r="S46" s="110">
        <v>2.1</v>
      </c>
    </row>
    <row r="47" spans="1:19" s="74" customFormat="1" x14ac:dyDescent="0.2">
      <c r="A47" s="109" t="s">
        <v>21</v>
      </c>
      <c r="B47" s="111" t="s">
        <v>22</v>
      </c>
      <c r="C47" s="110">
        <v>386</v>
      </c>
      <c r="D47" s="110">
        <v>363</v>
      </c>
      <c r="E47" s="110">
        <v>45164</v>
      </c>
      <c r="F47" s="110">
        <v>43081</v>
      </c>
      <c r="G47" s="110">
        <v>355042</v>
      </c>
      <c r="H47" s="110">
        <v>641.70000000000005</v>
      </c>
      <c r="I47" s="110">
        <v>261931</v>
      </c>
      <c r="J47" s="110">
        <v>93111</v>
      </c>
      <c r="K47" s="110">
        <v>587.9</v>
      </c>
      <c r="L47" s="110">
        <v>850.8</v>
      </c>
      <c r="M47" s="110">
        <v>655883</v>
      </c>
      <c r="N47" s="110">
        <v>420.1</v>
      </c>
      <c r="O47" s="110">
        <v>483769</v>
      </c>
      <c r="P47" s="110">
        <v>172114</v>
      </c>
      <c r="Q47" s="110">
        <v>385.3</v>
      </c>
      <c r="R47" s="110">
        <v>551.4</v>
      </c>
      <c r="S47" s="110">
        <v>1.8</v>
      </c>
    </row>
    <row r="48" spans="1:19" s="74" customFormat="1" x14ac:dyDescent="0.2">
      <c r="A48" s="109" t="s">
        <v>23</v>
      </c>
      <c r="B48" s="111" t="s">
        <v>24</v>
      </c>
      <c r="C48" s="110">
        <v>324</v>
      </c>
      <c r="D48" s="110">
        <v>304</v>
      </c>
      <c r="E48" s="110">
        <v>40429</v>
      </c>
      <c r="F48" s="110">
        <v>38726</v>
      </c>
      <c r="G48" s="110">
        <v>295409</v>
      </c>
      <c r="H48" s="110">
        <v>515.29999999999995</v>
      </c>
      <c r="I48" s="110">
        <v>215252</v>
      </c>
      <c r="J48" s="110">
        <v>80157</v>
      </c>
      <c r="K48" s="110">
        <v>440.2</v>
      </c>
      <c r="L48" s="110">
        <v>882.6</v>
      </c>
      <c r="M48" s="110">
        <v>510040</v>
      </c>
      <c r="N48" s="110">
        <v>499.2</v>
      </c>
      <c r="O48" s="110">
        <v>359305</v>
      </c>
      <c r="P48" s="110">
        <v>150735</v>
      </c>
      <c r="Q48" s="110">
        <v>413.3</v>
      </c>
      <c r="R48" s="110">
        <v>896.9</v>
      </c>
      <c r="S48" s="110">
        <v>1.7</v>
      </c>
    </row>
    <row r="49" spans="1:19" s="74" customFormat="1" x14ac:dyDescent="0.2">
      <c r="A49" s="109" t="s">
        <v>25</v>
      </c>
      <c r="B49" s="111" t="s">
        <v>26</v>
      </c>
      <c r="C49" s="110">
        <v>571</v>
      </c>
      <c r="D49" s="110">
        <v>552</v>
      </c>
      <c r="E49" s="110">
        <v>47384</v>
      </c>
      <c r="F49" s="110">
        <v>45392</v>
      </c>
      <c r="G49" s="110">
        <v>295496</v>
      </c>
      <c r="H49" s="110">
        <v>366.2</v>
      </c>
      <c r="I49" s="110">
        <v>255220</v>
      </c>
      <c r="J49" s="110">
        <v>40276</v>
      </c>
      <c r="K49" s="110">
        <v>347.5</v>
      </c>
      <c r="L49" s="110">
        <v>533.70000000000005</v>
      </c>
      <c r="M49" s="110">
        <v>586643</v>
      </c>
      <c r="N49" s="110">
        <v>200.9</v>
      </c>
      <c r="O49" s="110">
        <v>507165</v>
      </c>
      <c r="P49" s="110">
        <v>79478</v>
      </c>
      <c r="Q49" s="110">
        <v>184.7</v>
      </c>
      <c r="R49" s="110">
        <v>373.7</v>
      </c>
      <c r="S49" s="110">
        <v>2</v>
      </c>
    </row>
    <row r="50" spans="1:19" s="50" customFormat="1" x14ac:dyDescent="0.2">
      <c r="A50" s="46"/>
      <c r="B50" s="47" t="s">
        <v>80</v>
      </c>
      <c r="C50" s="48"/>
      <c r="D50" s="48"/>
      <c r="E50" s="48"/>
      <c r="F50" s="48"/>
      <c r="G50" s="48">
        <f>SUM(G45:G49)</f>
        <v>1104253</v>
      </c>
      <c r="H50" s="49">
        <f>G50/'2021'!G50*100-100</f>
        <v>480.3214159961741</v>
      </c>
      <c r="I50" s="48">
        <f>SUM(I45:I49)</f>
        <v>868403</v>
      </c>
      <c r="J50" s="48">
        <f>SUM(J45:J49)</f>
        <v>235850</v>
      </c>
      <c r="K50" s="49">
        <f>I50/'2021'!I50*100-100</f>
        <v>431.17556747631318</v>
      </c>
      <c r="L50" s="49">
        <f>J50/'2021'!J50*100-100</f>
        <v>780.16868189281979</v>
      </c>
      <c r="M50" s="48">
        <f>SUM(M45:M49)</f>
        <v>2091943</v>
      </c>
      <c r="N50" s="49">
        <f>M50/'2021'!M50*100-100</f>
        <v>326.47977427759452</v>
      </c>
      <c r="O50" s="48">
        <f>SUM(O45:O49)</f>
        <v>1639892</v>
      </c>
      <c r="P50" s="48">
        <f>SUM(P45:P49)</f>
        <v>452051</v>
      </c>
      <c r="Q50" s="49">
        <f>O50/'2021'!O50*100-100</f>
        <v>286.62199788286944</v>
      </c>
      <c r="R50" s="49">
        <f>P50/'2021'!P50*100-100</f>
        <v>581.2613970311204</v>
      </c>
      <c r="S50" s="48"/>
    </row>
    <row r="51" spans="1:19" s="51" customFormat="1" x14ac:dyDescent="0.2">
      <c r="A51" s="52"/>
      <c r="B51" s="53" t="s">
        <v>72</v>
      </c>
      <c r="C51" s="54"/>
      <c r="D51" s="54"/>
      <c r="E51" s="54"/>
      <c r="F51" s="54"/>
      <c r="G51" s="54">
        <f>G50+G41+G32+G23+G14</f>
        <v>3450602</v>
      </c>
      <c r="H51" s="55">
        <f>G51/'2021'!G51*100-100</f>
        <v>352.78677725858535</v>
      </c>
      <c r="I51" s="54">
        <f>I50+I41+I32+I23+I14</f>
        <v>2748687</v>
      </c>
      <c r="J51" s="54">
        <f>J50+J41+J32+J23+J14</f>
        <v>701915</v>
      </c>
      <c r="K51" s="55">
        <f>I51/'2021'!I51*100-100</f>
        <v>317.32070550261062</v>
      </c>
      <c r="L51" s="55">
        <f>J51/'2021'!J51*100-100</f>
        <v>578.63772599825973</v>
      </c>
      <c r="M51" s="54">
        <f>M50+M41+M32+M23+M14</f>
        <v>6891840</v>
      </c>
      <c r="N51" s="55">
        <f>M51/'2021'!M51*100-100</f>
        <v>225.13080780275442</v>
      </c>
      <c r="O51" s="54">
        <f>O50+O41+O32+O23+O14</f>
        <v>5521023</v>
      </c>
      <c r="P51" s="54">
        <f>P50+P41+P32+P23+P14</f>
        <v>1370817</v>
      </c>
      <c r="Q51" s="55">
        <f>O51/'2021'!O51*100-100</f>
        <v>198.73127661773322</v>
      </c>
      <c r="R51" s="55">
        <f>P51/'2021'!P51*100-100</f>
        <v>404.80085138976858</v>
      </c>
      <c r="S51" s="54"/>
    </row>
    <row r="52" spans="1:19" s="42" customFormat="1" x14ac:dyDescent="0.2">
      <c r="A52" s="38"/>
      <c r="B52" s="39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1"/>
      <c r="O52" s="40"/>
      <c r="P52" s="40"/>
      <c r="Q52" s="40"/>
      <c r="R52" s="40"/>
      <c r="S52" s="40"/>
    </row>
    <row r="53" spans="1:19" x14ac:dyDescent="0.2">
      <c r="A53" s="91" t="s">
        <v>31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 s="74" customFormat="1" x14ac:dyDescent="0.2">
      <c r="A54" s="67"/>
      <c r="B54" s="68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</row>
    <row r="55" spans="1:19" s="74" customFormat="1" x14ac:dyDescent="0.2">
      <c r="A55" s="67"/>
      <c r="B55" s="68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</row>
    <row r="56" spans="1:19" s="74" customFormat="1" x14ac:dyDescent="0.2">
      <c r="A56" s="67"/>
      <c r="B56" s="68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</row>
    <row r="57" spans="1:19" s="74" customFormat="1" x14ac:dyDescent="0.2">
      <c r="A57" s="67"/>
      <c r="B57" s="68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</row>
    <row r="58" spans="1:19" s="74" customFormat="1" x14ac:dyDescent="0.2">
      <c r="A58" s="67"/>
      <c r="B58" s="68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</row>
    <row r="59" spans="1:19" s="50" customFormat="1" x14ac:dyDescent="0.2">
      <c r="A59" s="46"/>
      <c r="B59" s="47" t="s">
        <v>80</v>
      </c>
      <c r="C59" s="48"/>
      <c r="D59" s="48"/>
      <c r="E59" s="48"/>
      <c r="F59" s="48"/>
      <c r="G59" s="48">
        <f>SUM(G54:G58)</f>
        <v>0</v>
      </c>
      <c r="H59" s="49">
        <f>G59/'2021'!G59*100-100</f>
        <v>-100</v>
      </c>
      <c r="I59" s="48">
        <f>SUM(I54:I58)</f>
        <v>0</v>
      </c>
      <c r="J59" s="48">
        <f>SUM(J54:J58)</f>
        <v>0</v>
      </c>
      <c r="K59" s="49">
        <f>I59/'2021'!I59*100-100</f>
        <v>-100</v>
      </c>
      <c r="L59" s="49">
        <f>J59/'2021'!J59*100-100</f>
        <v>-100</v>
      </c>
      <c r="M59" s="48">
        <f>SUM(M54:M58)</f>
        <v>0</v>
      </c>
      <c r="N59" s="49">
        <f>M59/'2021'!M59*100-100</f>
        <v>-100</v>
      </c>
      <c r="O59" s="48">
        <f>SUM(O54:O58)</f>
        <v>0</v>
      </c>
      <c r="P59" s="48">
        <f>SUM(P54:P58)</f>
        <v>0</v>
      </c>
      <c r="Q59" s="49">
        <f>O59/'2021'!O59*100-100</f>
        <v>-100</v>
      </c>
      <c r="R59" s="49">
        <f>P59/'2021'!P59*100-100</f>
        <v>-100</v>
      </c>
      <c r="S59" s="48"/>
    </row>
    <row r="60" spans="1:19" s="51" customFormat="1" x14ac:dyDescent="0.2">
      <c r="A60" s="52"/>
      <c r="B60" s="53" t="s">
        <v>73</v>
      </c>
      <c r="C60" s="54"/>
      <c r="D60" s="54"/>
      <c r="E60" s="54"/>
      <c r="F60" s="54"/>
      <c r="G60" s="54">
        <f>G59+G50+G41+G32+G23+G14</f>
        <v>3450602</v>
      </c>
      <c r="H60" s="55">
        <f>G60/'2021'!G60*100-100</f>
        <v>206.66048120410341</v>
      </c>
      <c r="I60" s="54">
        <f>I59+I50+I41+I32+I23+I14</f>
        <v>2748687</v>
      </c>
      <c r="J60" s="54">
        <f>J59+J50+J41+J32+J23+J14</f>
        <v>701915</v>
      </c>
      <c r="K60" s="55">
        <f>I60/'2021'!I60*100-100</f>
        <v>182.4943525528106</v>
      </c>
      <c r="L60" s="55">
        <f>J60/'2021'!J60*100-100</f>
        <v>361.13998147333018</v>
      </c>
      <c r="M60" s="54">
        <f>M59+M50+M41+M32+M23+M14</f>
        <v>6891840</v>
      </c>
      <c r="N60" s="55">
        <f>M60/'2021'!M60*100-100</f>
        <v>136.26165866254013</v>
      </c>
      <c r="O60" s="54">
        <f>O59+O50+O41+O32+O23+O14</f>
        <v>5521023</v>
      </c>
      <c r="P60" s="54">
        <f>P59+P50+P41+P32+P23+P14</f>
        <v>1370817</v>
      </c>
      <c r="Q60" s="55">
        <f>O60/'2021'!O60*100-100</f>
        <v>117.25166184433732</v>
      </c>
      <c r="R60" s="55">
        <f>P60/'2021'!P60*100-100</f>
        <v>264.83709219820406</v>
      </c>
      <c r="S60" s="54"/>
    </row>
    <row r="61" spans="1:19" s="42" customFormat="1" x14ac:dyDescent="0.2">
      <c r="A61" s="38"/>
      <c r="B61" s="39"/>
      <c r="C61" s="40"/>
      <c r="D61" s="40"/>
      <c r="E61" s="40"/>
      <c r="F61" s="40"/>
      <c r="G61" s="40"/>
      <c r="H61" s="41"/>
      <c r="I61" s="40"/>
      <c r="J61" s="40"/>
      <c r="K61" s="40"/>
      <c r="L61" s="40"/>
      <c r="M61" s="40"/>
      <c r="N61" s="41"/>
      <c r="O61" s="40"/>
      <c r="P61" s="40"/>
      <c r="Q61" s="40"/>
      <c r="R61" s="40"/>
      <c r="S61" s="40"/>
    </row>
    <row r="62" spans="1:19" x14ac:dyDescent="0.2">
      <c r="A62" s="91" t="s">
        <v>32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</row>
    <row r="63" spans="1:19" s="74" customFormat="1" x14ac:dyDescent="0.2">
      <c r="A63" s="67"/>
      <c r="B63" s="68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</row>
    <row r="64" spans="1:19" s="74" customFormat="1" x14ac:dyDescent="0.2">
      <c r="A64" s="67"/>
      <c r="B64" s="68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</row>
    <row r="65" spans="1:19" s="74" customFormat="1" x14ac:dyDescent="0.2">
      <c r="A65" s="67"/>
      <c r="B65" s="68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</row>
    <row r="66" spans="1:19" s="74" customFormat="1" x14ac:dyDescent="0.2">
      <c r="A66" s="67"/>
      <c r="B66" s="68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</row>
    <row r="67" spans="1:19" s="74" customFormat="1" x14ac:dyDescent="0.2">
      <c r="A67" s="67"/>
      <c r="B67" s="68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</row>
    <row r="68" spans="1:19" s="50" customFormat="1" x14ac:dyDescent="0.2">
      <c r="A68" s="46"/>
      <c r="B68" s="47" t="s">
        <v>80</v>
      </c>
      <c r="C68" s="48"/>
      <c r="D68" s="48"/>
      <c r="E68" s="48"/>
      <c r="F68" s="48"/>
      <c r="G68" s="48">
        <f>SUM(G63:G67)</f>
        <v>0</v>
      </c>
      <c r="H68" s="49">
        <f>G68/'2021'!G68*100-100</f>
        <v>-100</v>
      </c>
      <c r="I68" s="48">
        <f>SUM(I63:I67)</f>
        <v>0</v>
      </c>
      <c r="J68" s="48">
        <f>SUM(J63:J67)</f>
        <v>0</v>
      </c>
      <c r="K68" s="49">
        <f>I68/'2021'!I68*100-100</f>
        <v>-100</v>
      </c>
      <c r="L68" s="49">
        <f>J68/'2021'!J68*100-100</f>
        <v>-100</v>
      </c>
      <c r="M68" s="48">
        <f>SUM(M63:M67)</f>
        <v>0</v>
      </c>
      <c r="N68" s="49">
        <f>M68/'2021'!M68*100-100</f>
        <v>-100</v>
      </c>
      <c r="O68" s="48">
        <f>SUM(O63:O67)</f>
        <v>0</v>
      </c>
      <c r="P68" s="48">
        <f>SUM(P63:P67)</f>
        <v>0</v>
      </c>
      <c r="Q68" s="49">
        <f>O68/'2021'!O68*100-100</f>
        <v>-100</v>
      </c>
      <c r="R68" s="49">
        <f>P68/'2021'!P68*100-100</f>
        <v>-100</v>
      </c>
      <c r="S68" s="48"/>
    </row>
    <row r="69" spans="1:19" s="51" customFormat="1" x14ac:dyDescent="0.2">
      <c r="A69" s="52"/>
      <c r="B69" s="53" t="s">
        <v>74</v>
      </c>
      <c r="C69" s="54"/>
      <c r="D69" s="54"/>
      <c r="E69" s="54"/>
      <c r="F69" s="54"/>
      <c r="G69" s="54">
        <f>G68+G59+G50+G41+G32+G23+G14</f>
        <v>3450602</v>
      </c>
      <c r="H69" s="55">
        <f>G69/'2021'!G69*100-100</f>
        <v>102.77715094330753</v>
      </c>
      <c r="I69" s="54">
        <f>I68+I59+I50+I41+I32+I23+I14</f>
        <v>2748687</v>
      </c>
      <c r="J69" s="54">
        <f>J68+J59+J50+J41+J32+J23+J14</f>
        <v>701915</v>
      </c>
      <c r="K69" s="55">
        <f>I69/'2021'!I69*100-100</f>
        <v>88.998017667035469</v>
      </c>
      <c r="L69" s="55">
        <f>J69/'2021'!J69*100-100</f>
        <v>183.80268876983729</v>
      </c>
      <c r="M69" s="54">
        <f>M68+M59+M50+M41+M32+M23+M14</f>
        <v>6891840</v>
      </c>
      <c r="N69" s="55">
        <f>M69/'2021'!M69*100-100</f>
        <v>67.129970819477251</v>
      </c>
      <c r="O69" s="54">
        <f>O68+O59+O50+O41+O32+O23+O14</f>
        <v>5521023</v>
      </c>
      <c r="P69" s="54">
        <f>P68+P59+P50+P41+P32+P23+P14</f>
        <v>1370817</v>
      </c>
      <c r="Q69" s="55">
        <f>O69/'2021'!O69*100-100</f>
        <v>55.433549689401644</v>
      </c>
      <c r="R69" s="55">
        <f>P69/'2021'!P69*100-100</f>
        <v>139.81012060333154</v>
      </c>
      <c r="S69" s="54"/>
    </row>
    <row r="70" spans="1:19" s="33" customFormat="1" x14ac:dyDescent="0.2">
      <c r="A70" s="34"/>
      <c r="B70" s="35"/>
      <c r="C70" s="36"/>
      <c r="D70" s="36"/>
      <c r="E70" s="36"/>
      <c r="F70" s="36"/>
      <c r="G70" s="36"/>
      <c r="H70" s="37"/>
      <c r="I70" s="36"/>
      <c r="J70" s="36"/>
      <c r="K70" s="36"/>
      <c r="L70" s="36"/>
      <c r="M70" s="36"/>
      <c r="N70" s="37"/>
      <c r="O70" s="36"/>
      <c r="P70" s="36"/>
      <c r="Q70" s="36"/>
      <c r="R70" s="36"/>
      <c r="S70" s="36"/>
    </row>
    <row r="71" spans="1:19" x14ac:dyDescent="0.2">
      <c r="A71" s="91" t="s">
        <v>33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</row>
    <row r="72" spans="1:19" s="74" customFormat="1" x14ac:dyDescent="0.2">
      <c r="A72" s="67"/>
      <c r="B72" s="68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</row>
    <row r="73" spans="1:19" s="74" customFormat="1" x14ac:dyDescent="0.2">
      <c r="A73" s="67"/>
      <c r="B73" s="68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</row>
    <row r="74" spans="1:19" s="74" customFormat="1" x14ac:dyDescent="0.2">
      <c r="A74" s="67"/>
      <c r="B74" s="68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</row>
    <row r="75" spans="1:19" s="74" customFormat="1" x14ac:dyDescent="0.2">
      <c r="A75" s="67"/>
      <c r="B75" s="68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</row>
    <row r="76" spans="1:19" s="74" customFormat="1" x14ac:dyDescent="0.2">
      <c r="A76" s="67"/>
      <c r="B76" s="68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</row>
    <row r="77" spans="1:19" s="50" customFormat="1" x14ac:dyDescent="0.2">
      <c r="A77" s="46"/>
      <c r="B77" s="47" t="s">
        <v>80</v>
      </c>
      <c r="C77" s="48"/>
      <c r="D77" s="48"/>
      <c r="E77" s="48"/>
      <c r="F77" s="48"/>
      <c r="G77" s="48">
        <f>SUM(G72:G76)</f>
        <v>0</v>
      </c>
      <c r="H77" s="49">
        <f>G77/'2021'!G77*100-100</f>
        <v>-100</v>
      </c>
      <c r="I77" s="48">
        <f>SUM(I72:I76)</f>
        <v>0</v>
      </c>
      <c r="J77" s="48">
        <f>SUM(J72:J76)</f>
        <v>0</v>
      </c>
      <c r="K77" s="49">
        <f>I77/'2021'!I77*100-100</f>
        <v>-100</v>
      </c>
      <c r="L77" s="49">
        <f>J77/'2021'!J77*100-100</f>
        <v>-100</v>
      </c>
      <c r="M77" s="48">
        <f>SUM(M72:M76)</f>
        <v>0</v>
      </c>
      <c r="N77" s="49">
        <f>M77/'2021'!M77*100-100</f>
        <v>-100</v>
      </c>
      <c r="O77" s="48">
        <f>SUM(O72:O76)</f>
        <v>0</v>
      </c>
      <c r="P77" s="48">
        <f>SUM(P72:P76)</f>
        <v>0</v>
      </c>
      <c r="Q77" s="49">
        <f>O77/'2021'!O77*100-100</f>
        <v>-100</v>
      </c>
      <c r="R77" s="49">
        <f>P77/'2021'!P77*100-100</f>
        <v>-100</v>
      </c>
      <c r="S77" s="48"/>
    </row>
    <row r="78" spans="1:19" s="51" customFormat="1" x14ac:dyDescent="0.2">
      <c r="A78" s="52"/>
      <c r="B78" s="53" t="s">
        <v>75</v>
      </c>
      <c r="C78" s="54"/>
      <c r="D78" s="54"/>
      <c r="E78" s="54"/>
      <c r="F78" s="54"/>
      <c r="G78" s="54">
        <f>G77+G68+G59+G50+G41+G32+G23+G14</f>
        <v>3450602</v>
      </c>
      <c r="H78" s="55">
        <f>G78/'2021'!G78*100-100</f>
        <v>38.822252422528578</v>
      </c>
      <c r="I78" s="54">
        <f>I77+I68+I59+I50+I41+I32+I23+I14</f>
        <v>2748687</v>
      </c>
      <c r="J78" s="54">
        <f>J77+J68+J59+J50+J41+J32+J23+J14</f>
        <v>701915</v>
      </c>
      <c r="K78" s="55">
        <f>I78/'2021'!I78*100-100</f>
        <v>30.324867811165291</v>
      </c>
      <c r="L78" s="55">
        <f>J78/'2021'!J78*100-100</f>
        <v>86.420713796272196</v>
      </c>
      <c r="M78" s="54">
        <f>M77+M68+M59+M50+M41+M32+M23+M14</f>
        <v>6891840</v>
      </c>
      <c r="N78" s="55">
        <f>M78/'2021'!M78*100-100</f>
        <v>20.7335204641236</v>
      </c>
      <c r="O78" s="54">
        <f>O77+O68+O59+O50+O41+O32+O23+O14</f>
        <v>5521023</v>
      </c>
      <c r="P78" s="54">
        <f>P77+P68+P59+P50+P41+P32+P23+P14</f>
        <v>1370817</v>
      </c>
      <c r="Q78" s="55">
        <f>O78/'2021'!O78*100-100</f>
        <v>13.156910946025562</v>
      </c>
      <c r="R78" s="55">
        <f>P78/'2021'!P78*100-100</f>
        <v>65.313830691697376</v>
      </c>
      <c r="S78" s="54"/>
    </row>
    <row r="79" spans="1:19" s="42" customFormat="1" x14ac:dyDescent="0.2">
      <c r="A79" s="38"/>
      <c r="B79" s="39"/>
      <c r="C79" s="40"/>
      <c r="D79" s="40"/>
      <c r="E79" s="40"/>
      <c r="F79" s="40"/>
      <c r="G79" s="40"/>
      <c r="H79" s="41"/>
      <c r="I79" s="40"/>
      <c r="J79" s="40"/>
      <c r="K79" s="40"/>
      <c r="L79" s="40"/>
      <c r="M79" s="40"/>
      <c r="N79" s="41"/>
      <c r="O79" s="40"/>
      <c r="P79" s="40"/>
      <c r="Q79" s="40"/>
      <c r="R79" s="40"/>
      <c r="S79" s="40"/>
    </row>
    <row r="80" spans="1:19" x14ac:dyDescent="0.2">
      <c r="A80" s="91" t="s">
        <v>34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</row>
    <row r="81" spans="1:19" s="74" customFormat="1" x14ac:dyDescent="0.2">
      <c r="A81" s="67"/>
      <c r="B81" s="68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</row>
    <row r="82" spans="1:19" s="74" customFormat="1" x14ac:dyDescent="0.2">
      <c r="A82" s="67"/>
      <c r="B82" s="68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</row>
    <row r="83" spans="1:19" s="74" customFormat="1" x14ac:dyDescent="0.2">
      <c r="A83" s="67"/>
      <c r="B83" s="68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</row>
    <row r="84" spans="1:19" s="74" customFormat="1" x14ac:dyDescent="0.2">
      <c r="A84" s="67"/>
      <c r="B84" s="68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</row>
    <row r="85" spans="1:19" s="74" customFormat="1" x14ac:dyDescent="0.2">
      <c r="A85" s="67"/>
      <c r="B85" s="68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</row>
    <row r="86" spans="1:19" s="50" customFormat="1" x14ac:dyDescent="0.2">
      <c r="A86" s="46"/>
      <c r="B86" s="47" t="s">
        <v>80</v>
      </c>
      <c r="C86" s="48"/>
      <c r="D86" s="48"/>
      <c r="E86" s="48"/>
      <c r="F86" s="48"/>
      <c r="G86" s="48">
        <f>SUM(G81:G85)</f>
        <v>0</v>
      </c>
      <c r="H86" s="49">
        <f>G86/'2021'!G86*100-100</f>
        <v>-100</v>
      </c>
      <c r="I86" s="48">
        <f>SUM(I81:I85)</f>
        <v>0</v>
      </c>
      <c r="J86" s="48">
        <f>SUM(J81:J85)</f>
        <v>0</v>
      </c>
      <c r="K86" s="49">
        <f>I86/'2021'!I86*100-100</f>
        <v>-100</v>
      </c>
      <c r="L86" s="49">
        <f>J86/'2021'!J86*100-100</f>
        <v>-100</v>
      </c>
      <c r="M86" s="48">
        <f>SUM(M81:M85)</f>
        <v>0</v>
      </c>
      <c r="N86" s="49">
        <f>M86/'2021'!M86*100-100</f>
        <v>-100</v>
      </c>
      <c r="O86" s="48">
        <f>SUM(O81:O85)</f>
        <v>0</v>
      </c>
      <c r="P86" s="48">
        <f>SUM(P81:P85)</f>
        <v>0</v>
      </c>
      <c r="Q86" s="49">
        <f>O86/'2021'!O86*100-100</f>
        <v>-100</v>
      </c>
      <c r="R86" s="49">
        <f>P86/'2021'!P86*100-100</f>
        <v>-100</v>
      </c>
      <c r="S86" s="48"/>
    </row>
    <row r="87" spans="1:19" s="51" customFormat="1" x14ac:dyDescent="0.2">
      <c r="A87" s="52"/>
      <c r="B87" s="53" t="s">
        <v>76</v>
      </c>
      <c r="C87" s="54"/>
      <c r="D87" s="54"/>
      <c r="E87" s="54"/>
      <c r="F87" s="54"/>
      <c r="G87" s="54">
        <f>G86+G77+G68+G59+G50+G41+G32+G23+G14</f>
        <v>3450602</v>
      </c>
      <c r="H87" s="55">
        <f>G87/'2021'!G87*100-100</f>
        <v>4.495648137016218</v>
      </c>
      <c r="I87" s="54">
        <f>I86+I77+I68+I59+I50+I41+I32+I23+I14</f>
        <v>2748687</v>
      </c>
      <c r="J87" s="54">
        <f>J86+J77+J68+J59+J50+J41+J32+J23+J14</f>
        <v>701915</v>
      </c>
      <c r="K87" s="55">
        <f>I87/'2021'!I87*100-100</f>
        <v>-1.4214995895382287</v>
      </c>
      <c r="L87" s="55">
        <f>J87/'2021'!J87*100-100</f>
        <v>36.605582434520642</v>
      </c>
      <c r="M87" s="54">
        <f>M86+M77+M68+M59+M50+M41+M32+M23+M14</f>
        <v>6891840</v>
      </c>
      <c r="N87" s="55">
        <f>M87/'2021'!M87*100-100</f>
        <v>-5.6861410421786474</v>
      </c>
      <c r="O87" s="54">
        <f>O86+O77+O68+O59+O50+O41+O32+O23+O14</f>
        <v>5521023</v>
      </c>
      <c r="P87" s="54">
        <f>P86+P77+P68+P59+P50+P41+P32+P23+P14</f>
        <v>1370817</v>
      </c>
      <c r="Q87" s="55">
        <f>O87/'2021'!O87*100-100</f>
        <v>-11.042050783965848</v>
      </c>
      <c r="R87" s="55">
        <f>P87/'2021'!P87*100-100</f>
        <v>24.504617094922239</v>
      </c>
      <c r="S87" s="54"/>
    </row>
    <row r="88" spans="1:19" s="33" customFormat="1" x14ac:dyDescent="0.2">
      <c r="A88" s="34"/>
      <c r="B88" s="35"/>
      <c r="C88" s="36"/>
      <c r="D88" s="36"/>
      <c r="E88" s="36"/>
      <c r="F88" s="36"/>
      <c r="G88" s="36"/>
      <c r="H88" s="37"/>
      <c r="I88" s="36"/>
      <c r="J88" s="36"/>
      <c r="K88" s="36"/>
      <c r="L88" s="36"/>
      <c r="M88" s="36"/>
      <c r="N88" s="37"/>
      <c r="O88" s="36"/>
      <c r="P88" s="36"/>
      <c r="Q88" s="36"/>
      <c r="R88" s="36"/>
      <c r="S88" s="36"/>
    </row>
    <row r="89" spans="1:19" x14ac:dyDescent="0.2">
      <c r="A89" s="91" t="s">
        <v>35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s="74" customFormat="1" x14ac:dyDescent="0.2">
      <c r="A90" s="67"/>
      <c r="B90" s="68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</row>
    <row r="91" spans="1:19" s="74" customFormat="1" x14ac:dyDescent="0.2">
      <c r="A91" s="67"/>
      <c r="B91" s="68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</row>
    <row r="92" spans="1:19" s="74" customFormat="1" x14ac:dyDescent="0.2">
      <c r="A92" s="67"/>
      <c r="B92" s="68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</row>
    <row r="93" spans="1:19" s="74" customFormat="1" x14ac:dyDescent="0.2">
      <c r="A93" s="67"/>
      <c r="B93" s="68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</row>
    <row r="94" spans="1:19" s="74" customFormat="1" x14ac:dyDescent="0.2">
      <c r="A94" s="67"/>
      <c r="B94" s="68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</row>
    <row r="95" spans="1:19" s="50" customFormat="1" x14ac:dyDescent="0.2">
      <c r="A95" s="46"/>
      <c r="B95" s="47" t="s">
        <v>80</v>
      </c>
      <c r="C95" s="48"/>
      <c r="D95" s="48"/>
      <c r="E95" s="48"/>
      <c r="F95" s="48"/>
      <c r="G95" s="48">
        <f>SUM(G90:G94)</f>
        <v>0</v>
      </c>
      <c r="H95" s="49">
        <f>G95/'2021'!G95*100-100</f>
        <v>-100</v>
      </c>
      <c r="I95" s="48">
        <f>SUM(I90:I94)</f>
        <v>0</v>
      </c>
      <c r="J95" s="48">
        <f>SUM(J90:J94)</f>
        <v>0</v>
      </c>
      <c r="K95" s="49">
        <f>I95/'2021'!I95*100-100</f>
        <v>-100</v>
      </c>
      <c r="L95" s="49">
        <f>J95/'2021'!J95*100-100</f>
        <v>-100</v>
      </c>
      <c r="M95" s="48">
        <f>SUM(M90:M94)</f>
        <v>0</v>
      </c>
      <c r="N95" s="49">
        <f>M95/'2021'!M95*100-100</f>
        <v>-100</v>
      </c>
      <c r="O95" s="48">
        <f>SUM(O90:O94)</f>
        <v>0</v>
      </c>
      <c r="P95" s="48">
        <f>SUM(P90:P94)</f>
        <v>0</v>
      </c>
      <c r="Q95" s="49">
        <f>O95/'2021'!O95*100-100</f>
        <v>-100</v>
      </c>
      <c r="R95" s="49">
        <f>P95/'2021'!P95*100-100</f>
        <v>-100</v>
      </c>
      <c r="S95" s="48"/>
    </row>
    <row r="96" spans="1:19" s="51" customFormat="1" x14ac:dyDescent="0.2">
      <c r="A96" s="52"/>
      <c r="B96" s="53" t="s">
        <v>77</v>
      </c>
      <c r="C96" s="54"/>
      <c r="D96" s="54"/>
      <c r="E96" s="54"/>
      <c r="F96" s="54"/>
      <c r="G96" s="54">
        <f>G95+G86+G77+G68+G59+G50+G41+G32+G23+G14</f>
        <v>3450602</v>
      </c>
      <c r="H96" s="55">
        <f>G96/'2021'!G96*100-100</f>
        <v>-18.032817259799657</v>
      </c>
      <c r="I96" s="54">
        <f>I95+I86+I77+I68+I59+I50+I41+I32+I23+I14</f>
        <v>2748687</v>
      </c>
      <c r="J96" s="54">
        <f>J95+J86+J77+J68+J59+J50+J41+J32+J23+J14</f>
        <v>701915</v>
      </c>
      <c r="K96" s="55">
        <f>I96/'2021'!I96*100-100</f>
        <v>-21.740419085212437</v>
      </c>
      <c r="L96" s="55">
        <f>J96/'2021'!J96*100-100</f>
        <v>0.63773626565844665</v>
      </c>
      <c r="M96" s="54">
        <f>M95+M86+M77+M68+M59+M50+M41+M32+M23+M14</f>
        <v>6891840</v>
      </c>
      <c r="N96" s="55">
        <f>M96/'2021'!M96*100-100</f>
        <v>-24.535202375072046</v>
      </c>
      <c r="O96" s="54">
        <f>O95+O86+O77+O68+O59+O50+O41+O32+O23+O14</f>
        <v>5521023</v>
      </c>
      <c r="P96" s="54">
        <f>P95+P86+P77+P68+P59+P50+P41+P32+P23+P14</f>
        <v>1370817</v>
      </c>
      <c r="Q96" s="55">
        <f>O96/'2021'!O96*100-100</f>
        <v>-27.791536695897818</v>
      </c>
      <c r="R96" s="55">
        <f>P96/'2021'!P96*100-100</f>
        <v>-7.7867686282476569</v>
      </c>
      <c r="S96" s="54"/>
    </row>
    <row r="97" spans="1:19" s="33" customFormat="1" x14ac:dyDescent="0.2">
      <c r="A97" s="34"/>
      <c r="B97" s="32"/>
      <c r="C97" s="36"/>
      <c r="D97" s="36"/>
      <c r="E97" s="36"/>
      <c r="F97" s="36"/>
      <c r="G97" s="36"/>
      <c r="H97" s="37"/>
      <c r="I97" s="36"/>
      <c r="J97" s="36"/>
      <c r="K97" s="36"/>
      <c r="L97" s="36"/>
      <c r="M97" s="36"/>
      <c r="N97" s="45"/>
      <c r="O97" s="36"/>
      <c r="P97" s="36"/>
      <c r="Q97" s="36"/>
      <c r="R97" s="36"/>
      <c r="S97" s="36"/>
    </row>
    <row r="98" spans="1:19" x14ac:dyDescent="0.2">
      <c r="A98" s="91" t="s">
        <v>36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s="74" customFormat="1" x14ac:dyDescent="0.2">
      <c r="A99" s="67"/>
      <c r="B99" s="68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</row>
    <row r="100" spans="1:19" s="74" customFormat="1" x14ac:dyDescent="0.2">
      <c r="A100" s="67"/>
      <c r="B100" s="68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</row>
    <row r="101" spans="1:19" s="74" customFormat="1" x14ac:dyDescent="0.2">
      <c r="A101" s="67"/>
      <c r="B101" s="68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</row>
    <row r="102" spans="1:19" s="74" customFormat="1" x14ac:dyDescent="0.2">
      <c r="A102" s="67"/>
      <c r="B102" s="68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</row>
    <row r="103" spans="1:19" s="74" customFormat="1" x14ac:dyDescent="0.2">
      <c r="A103" s="67"/>
      <c r="B103" s="68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</row>
    <row r="104" spans="1:19" s="50" customFormat="1" x14ac:dyDescent="0.2">
      <c r="A104" s="46"/>
      <c r="B104" s="47" t="s">
        <v>80</v>
      </c>
      <c r="C104" s="48"/>
      <c r="D104" s="48"/>
      <c r="E104" s="48"/>
      <c r="F104" s="48"/>
      <c r="G104" s="48">
        <f>SUM(G99:G103)</f>
        <v>0</v>
      </c>
      <c r="H104" s="49">
        <f>G104/'2021'!G104*100-100</f>
        <v>-100</v>
      </c>
      <c r="I104" s="48">
        <f>SUM(I99:I103)</f>
        <v>0</v>
      </c>
      <c r="J104" s="48">
        <f>SUM(J99:J103)</f>
        <v>0</v>
      </c>
      <c r="K104" s="49">
        <f>I104/'2021'!I104*100-100</f>
        <v>-100</v>
      </c>
      <c r="L104" s="49">
        <f>J104/'2021'!J104*100-100</f>
        <v>-100</v>
      </c>
      <c r="M104" s="48">
        <f>SUM(M99:M103)</f>
        <v>0</v>
      </c>
      <c r="N104" s="49">
        <f>M104/'2021'!M104*100-100</f>
        <v>-100</v>
      </c>
      <c r="O104" s="48">
        <f>SUM(O99:O103)</f>
        <v>0</v>
      </c>
      <c r="P104" s="48">
        <f>SUM(P99:P103)</f>
        <v>0</v>
      </c>
      <c r="Q104" s="49">
        <f>O104/'2021'!O104*100-100</f>
        <v>-100</v>
      </c>
      <c r="R104" s="49">
        <f>P104/'2021'!P104*100-100</f>
        <v>-100</v>
      </c>
      <c r="S104" s="48"/>
    </row>
    <row r="105" spans="1:19" s="51" customFormat="1" x14ac:dyDescent="0.2">
      <c r="A105" s="52"/>
      <c r="B105" s="53" t="s">
        <v>78</v>
      </c>
      <c r="C105" s="54"/>
      <c r="D105" s="54"/>
      <c r="E105" s="54"/>
      <c r="F105" s="54"/>
      <c r="G105" s="54">
        <f>G104+G95+G86+G77+G68+G59+G50+G41+G32+G23+G14</f>
        <v>3450602</v>
      </c>
      <c r="H105" s="55">
        <f>G105/'2021'!G105*100-100</f>
        <v>-30.801997287510446</v>
      </c>
      <c r="I105" s="54">
        <f>I104+I95+I86+I77+I68+I59+I50+I41+I32+I23+I14</f>
        <v>2748687</v>
      </c>
      <c r="J105" s="54">
        <f>J104+J95+J86+J77+J68+J59+J50+J41+J32+J23+J14</f>
        <v>701915</v>
      </c>
      <c r="K105" s="55">
        <f>I105/'2021'!I105*100-100</f>
        <v>-33.295613195722368</v>
      </c>
      <c r="L105" s="55">
        <f>J105/'2021'!J105*100-100</f>
        <v>-18.934728779577398</v>
      </c>
      <c r="M105" s="54">
        <f>M104+M95+M86+M77+M68+M59+M50+M41+M32+M23+M14</f>
        <v>6891840</v>
      </c>
      <c r="N105" s="55">
        <f>M105/'2021'!M105*100-100</f>
        <v>-35.415824633587349</v>
      </c>
      <c r="O105" s="54">
        <f>O104+O95+O86+O77+O68+O59+O50+O41+O32+O23+O14</f>
        <v>5521023</v>
      </c>
      <c r="P105" s="54">
        <f>P104+P95+P86+P77+P68+P59+P50+P41+P32+P23+P14</f>
        <v>1370817</v>
      </c>
      <c r="Q105" s="55">
        <f>O105/'2021'!O105*100-100</f>
        <v>-37.644602141239979</v>
      </c>
      <c r="R105" s="55">
        <f>P105/'2021'!P105*100-100</f>
        <v>-24.554988373532936</v>
      </c>
      <c r="S105" s="54"/>
    </row>
    <row r="106" spans="1:19" x14ac:dyDescent="0.2">
      <c r="A106" s="3"/>
      <c r="B106" s="3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">
      <c r="A107" s="91" t="s">
        <v>37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s="74" customFormat="1" x14ac:dyDescent="0.2">
      <c r="A108" s="67"/>
      <c r="B108" s="68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</row>
    <row r="109" spans="1:19" s="74" customFormat="1" x14ac:dyDescent="0.2">
      <c r="A109" s="67"/>
      <c r="B109" s="68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s="74" customFormat="1" x14ac:dyDescent="0.2">
      <c r="A110" s="67"/>
      <c r="B110" s="68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s="74" customFormat="1" x14ac:dyDescent="0.2">
      <c r="A111" s="67"/>
      <c r="B111" s="68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s="74" customFormat="1" x14ac:dyDescent="0.2">
      <c r="A112" s="67"/>
      <c r="B112" s="68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s="50" customFormat="1" x14ac:dyDescent="0.2">
      <c r="A113" s="46"/>
      <c r="B113" s="47" t="s">
        <v>80</v>
      </c>
      <c r="C113" s="48"/>
      <c r="D113" s="48"/>
      <c r="E113" s="48"/>
      <c r="F113" s="48"/>
      <c r="G113" s="48">
        <f>SUM(G108:G112)</f>
        <v>0</v>
      </c>
      <c r="H113" s="49">
        <f>G113/'2021'!G113*100-100</f>
        <v>-100</v>
      </c>
      <c r="I113" s="48">
        <f>SUM(I108:I112)</f>
        <v>0</v>
      </c>
      <c r="J113" s="48">
        <f>SUM(J108:J112)</f>
        <v>0</v>
      </c>
      <c r="K113" s="49">
        <f>I113/'2021'!I113*100-100</f>
        <v>-100</v>
      </c>
      <c r="L113" s="49">
        <f>J113/'2021'!J113*100-100</f>
        <v>-100</v>
      </c>
      <c r="M113" s="48">
        <f>SUM(M108:M112)</f>
        <v>0</v>
      </c>
      <c r="N113" s="49">
        <f>M113/'2021'!M113*100-100</f>
        <v>-100</v>
      </c>
      <c r="O113" s="48">
        <f>SUM(O108:O112)</f>
        <v>0</v>
      </c>
      <c r="P113" s="48">
        <f>SUM(P108:P112)</f>
        <v>0</v>
      </c>
      <c r="Q113" s="49">
        <f>O113/'2021'!O113*100-100</f>
        <v>-100</v>
      </c>
      <c r="R113" s="49">
        <f>P113/'2021'!P113*100-100</f>
        <v>-100</v>
      </c>
      <c r="S113" s="48"/>
    </row>
    <row r="114" spans="1:19" s="51" customFormat="1" x14ac:dyDescent="0.2">
      <c r="A114" s="52"/>
      <c r="B114" s="53" t="s">
        <v>79</v>
      </c>
      <c r="C114" s="54"/>
      <c r="D114" s="54"/>
      <c r="E114" s="54"/>
      <c r="F114" s="54"/>
      <c r="G114" s="54">
        <f>G113+G104+G95+G86+G77+G68+G59+G50+G41+G32+G23+G14</f>
        <v>3450602</v>
      </c>
      <c r="H114" s="55">
        <f>G114/'2021'!G114*100-100</f>
        <v>-37.599978588772231</v>
      </c>
      <c r="I114" s="54">
        <f>I113+I104+I95+I86+I77+I68+I59+I50+I41+I32+I23+I14</f>
        <v>2748687</v>
      </c>
      <c r="J114" s="54">
        <f>J113+J104+J95+J86+J77+J68+J59+J50+J41+J32+J23+J14</f>
        <v>701915</v>
      </c>
      <c r="K114" s="55">
        <f>I114/'2021'!I114*100-100</f>
        <v>-39.068959004633861</v>
      </c>
      <c r="L114" s="55">
        <f>J114/'2021'!J114*100-100</f>
        <v>-31.094618937530981</v>
      </c>
      <c r="M114" s="54">
        <f>M113+M104+M95+M86+M77+M68+M59+M50+M41+M32+M23+M14</f>
        <v>6891840</v>
      </c>
      <c r="N114" s="55">
        <f>M114/'2021'!M114*100-100</f>
        <v>-41.502189389955191</v>
      </c>
      <c r="O114" s="54">
        <f>O113+O104+O95+O86+O77+O68+O59+O50+O41+O32+O23+O14</f>
        <v>5521023</v>
      </c>
      <c r="P114" s="54">
        <f>P113+P104+P95+P86+P77+P68+P59+P50+P41+P32+P23+P14</f>
        <v>1370817</v>
      </c>
      <c r="Q114" s="55">
        <f>O114/'2021'!O114*100-100</f>
        <v>-42.943548762135428</v>
      </c>
      <c r="R114" s="55">
        <f>P114/'2021'!P114*100-100</f>
        <v>-34.876257873138556</v>
      </c>
      <c r="S114" s="54"/>
    </row>
    <row r="115" spans="1:19" x14ac:dyDescent="0.2">
      <c r="A115" s="3"/>
      <c r="B115" s="3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">
      <c r="A116" s="3" t="s">
        <v>39</v>
      </c>
    </row>
    <row r="117" spans="1:19" x14ac:dyDescent="0.2">
      <c r="A117" s="3" t="s">
        <v>40</v>
      </c>
    </row>
    <row r="118" spans="1:19" x14ac:dyDescent="0.2">
      <c r="A118" s="3" t="s">
        <v>41</v>
      </c>
    </row>
    <row r="119" spans="1:19" x14ac:dyDescent="0.2">
      <c r="A119" s="3" t="s">
        <v>42</v>
      </c>
    </row>
    <row r="120" spans="1:19" x14ac:dyDescent="0.2">
      <c r="A120" s="3" t="s">
        <v>43</v>
      </c>
    </row>
    <row r="121" spans="1:19" x14ac:dyDescent="0.2">
      <c r="A121" s="3" t="s">
        <v>44</v>
      </c>
    </row>
    <row r="122" spans="1:19" x14ac:dyDescent="0.2">
      <c r="A122" s="3" t="s">
        <v>45</v>
      </c>
    </row>
    <row r="124" spans="1:19" x14ac:dyDescent="0.2">
      <c r="A124" s="3" t="s">
        <v>46</v>
      </c>
    </row>
    <row r="125" spans="1:19" x14ac:dyDescent="0.2">
      <c r="A125" s="3" t="s">
        <v>47</v>
      </c>
    </row>
    <row r="127" spans="1:19" x14ac:dyDescent="0.2">
      <c r="A127" s="3" t="s">
        <v>48</v>
      </c>
    </row>
    <row r="128" spans="1:19" x14ac:dyDescent="0.2">
      <c r="A128" s="3" t="s">
        <v>49</v>
      </c>
    </row>
    <row r="129" spans="1:1" x14ac:dyDescent="0.2">
      <c r="A129" s="3" t="s">
        <v>50</v>
      </c>
    </row>
    <row r="130" spans="1:1" x14ac:dyDescent="0.2">
      <c r="A130" s="3" t="s">
        <v>51</v>
      </c>
    </row>
    <row r="131" spans="1:1" x14ac:dyDescent="0.2">
      <c r="A131" s="3" t="s">
        <v>52</v>
      </c>
    </row>
    <row r="132" spans="1:1" x14ac:dyDescent="0.2">
      <c r="A132" s="3" t="s">
        <v>53</v>
      </c>
    </row>
    <row r="133" spans="1:1" x14ac:dyDescent="0.2">
      <c r="A133" s="3" t="s">
        <v>54</v>
      </c>
    </row>
    <row r="134" spans="1:1" x14ac:dyDescent="0.2">
      <c r="A134" s="3" t="s">
        <v>55</v>
      </c>
    </row>
    <row r="135" spans="1:1" x14ac:dyDescent="0.2">
      <c r="A135" s="3" t="s">
        <v>56</v>
      </c>
    </row>
    <row r="136" spans="1:1" x14ac:dyDescent="0.2">
      <c r="A136" s="3" t="s">
        <v>57</v>
      </c>
    </row>
    <row r="137" spans="1:1" x14ac:dyDescent="0.2">
      <c r="A137" s="3" t="s">
        <v>58</v>
      </c>
    </row>
    <row r="138" spans="1:1" x14ac:dyDescent="0.2">
      <c r="A138" s="3" t="s">
        <v>59</v>
      </c>
    </row>
    <row r="139" spans="1:1" x14ac:dyDescent="0.2">
      <c r="A139" s="3" t="s">
        <v>60</v>
      </c>
    </row>
    <row r="140" spans="1:1" x14ac:dyDescent="0.2">
      <c r="A140" s="3" t="s">
        <v>61</v>
      </c>
    </row>
    <row r="141" spans="1:1" x14ac:dyDescent="0.2">
      <c r="A141" s="3" t="s">
        <v>62</v>
      </c>
    </row>
    <row r="142" spans="1:1" x14ac:dyDescent="0.2">
      <c r="A142" s="3" t="s">
        <v>63</v>
      </c>
    </row>
    <row r="143" spans="1:1" x14ac:dyDescent="0.2">
      <c r="A143" s="3" t="s">
        <v>64</v>
      </c>
    </row>
    <row r="144" spans="1:1" x14ac:dyDescent="0.2">
      <c r="A144" s="3" t="s">
        <v>65</v>
      </c>
    </row>
    <row r="145" spans="1:1" x14ac:dyDescent="0.2">
      <c r="A145" s="3" t="s">
        <v>66</v>
      </c>
    </row>
    <row r="146" spans="1:1" x14ac:dyDescent="0.2">
      <c r="A146" s="3" t="s">
        <v>67</v>
      </c>
    </row>
    <row r="147" spans="1:1" x14ac:dyDescent="0.2">
      <c r="A147" s="4" t="s">
        <v>84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47"/>
  <sheetViews>
    <sheetView zoomScale="85" zoomScaleNormal="85" workbookViewId="0">
      <pane xSplit="2" ySplit="6" topLeftCell="C13" activePane="bottomRight" state="frozen"/>
      <selection pane="topRight"/>
      <selection pane="bottomLeft"/>
      <selection pane="bottomRight" activeCell="G12" sqref="G12"/>
    </sheetView>
  </sheetViews>
  <sheetFormatPr baseColWidth="10" defaultColWidth="12.7109375" defaultRowHeight="12.75" x14ac:dyDescent="0.2"/>
  <cols>
    <col min="1" max="1" width="9.140625" style="63" customWidth="1"/>
    <col min="2" max="2" width="30.28515625" style="63" customWidth="1"/>
    <col min="3" max="3" width="9.140625" style="63" customWidth="1" collapsed="1"/>
    <col min="4" max="4" width="22.42578125" style="63" customWidth="1"/>
    <col min="5" max="5" width="14.7109375" style="63" customWidth="1" collapsed="1"/>
    <col min="6" max="6" width="9.140625" style="63" customWidth="1" collapsed="1"/>
    <col min="7" max="7" width="9.85546875" style="63" bestFit="1" customWidth="1" collapsed="1"/>
    <col min="8" max="12" width="9.140625" style="63" customWidth="1" collapsed="1"/>
    <col min="13" max="14" width="15.5703125" style="63" customWidth="1" collapsed="1"/>
    <col min="15" max="15" width="10.140625" style="63" bestFit="1" customWidth="1" collapsed="1"/>
    <col min="16" max="18" width="9.140625" style="63" customWidth="1" collapsed="1"/>
    <col min="19" max="19" width="17" style="63" customWidth="1" collapsed="1"/>
    <col min="20" max="20" width="12.7109375" style="63" collapsed="1"/>
    <col min="21" max="26" width="12.7109375" style="63"/>
    <col min="27" max="16384" width="12.7109375" style="63" collapsed="1"/>
  </cols>
  <sheetData>
    <row r="1" spans="1:19" ht="38.25" customHeight="1" x14ac:dyDescent="0.2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13.5" thickBot="1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s="51" customFormat="1" ht="25.5" customHeight="1" x14ac:dyDescent="0.2">
      <c r="A3" s="78" t="s">
        <v>2</v>
      </c>
      <c r="B3" s="79"/>
      <c r="C3" s="84" t="s">
        <v>3</v>
      </c>
      <c r="D3" s="84" t="s">
        <v>4</v>
      </c>
      <c r="E3" s="84" t="s">
        <v>5</v>
      </c>
      <c r="F3" s="84" t="s">
        <v>6</v>
      </c>
      <c r="G3" s="85" t="s">
        <v>7</v>
      </c>
      <c r="H3" s="86"/>
      <c r="I3" s="84" t="s">
        <v>7</v>
      </c>
      <c r="J3" s="79"/>
      <c r="K3" s="79"/>
      <c r="L3" s="79"/>
      <c r="M3" s="85" t="s">
        <v>8</v>
      </c>
      <c r="N3" s="86"/>
      <c r="O3" s="84" t="s">
        <v>8</v>
      </c>
      <c r="P3" s="79"/>
      <c r="Q3" s="79"/>
      <c r="R3" s="79"/>
      <c r="S3" s="92" t="s">
        <v>9</v>
      </c>
    </row>
    <row r="4" spans="1:19" s="51" customFormat="1" x14ac:dyDescent="0.2">
      <c r="A4" s="80"/>
      <c r="B4" s="81"/>
      <c r="C4" s="81"/>
      <c r="D4" s="81"/>
      <c r="E4" s="81"/>
      <c r="F4" s="81"/>
      <c r="G4" s="87"/>
      <c r="H4" s="88"/>
      <c r="I4" s="94" t="s">
        <v>10</v>
      </c>
      <c r="J4" s="81"/>
      <c r="K4" s="81"/>
      <c r="L4" s="81"/>
      <c r="M4" s="87"/>
      <c r="N4" s="88"/>
      <c r="O4" s="94" t="s">
        <v>10</v>
      </c>
      <c r="P4" s="81"/>
      <c r="Q4" s="81"/>
      <c r="R4" s="81"/>
      <c r="S4" s="93"/>
    </row>
    <row r="5" spans="1:19" s="51" customFormat="1" ht="25.5" customHeight="1" x14ac:dyDescent="0.2">
      <c r="A5" s="80"/>
      <c r="B5" s="81"/>
      <c r="C5" s="81"/>
      <c r="D5" s="81"/>
      <c r="E5" s="81"/>
      <c r="F5" s="81"/>
      <c r="G5" s="89"/>
      <c r="H5" s="90"/>
      <c r="I5" s="64" t="s">
        <v>11</v>
      </c>
      <c r="J5" s="64" t="s">
        <v>12</v>
      </c>
      <c r="K5" s="65" t="s">
        <v>11</v>
      </c>
      <c r="L5" s="65" t="s">
        <v>12</v>
      </c>
      <c r="M5" s="89"/>
      <c r="N5" s="90"/>
      <c r="O5" s="64" t="s">
        <v>11</v>
      </c>
      <c r="P5" s="64" t="s">
        <v>12</v>
      </c>
      <c r="Q5" s="65" t="s">
        <v>11</v>
      </c>
      <c r="R5" s="65" t="s">
        <v>12</v>
      </c>
      <c r="S5" s="93"/>
    </row>
    <row r="6" spans="1:19" s="51" customFormat="1" ht="38.25" customHeight="1" thickBot="1" x14ac:dyDescent="0.25">
      <c r="A6" s="82"/>
      <c r="B6" s="83"/>
      <c r="C6" s="29" t="s">
        <v>13</v>
      </c>
      <c r="D6" s="29" t="s">
        <v>13</v>
      </c>
      <c r="E6" s="29" t="s">
        <v>13</v>
      </c>
      <c r="F6" s="29" t="s">
        <v>13</v>
      </c>
      <c r="G6" s="29" t="s">
        <v>13</v>
      </c>
      <c r="H6" s="66" t="s">
        <v>81</v>
      </c>
      <c r="I6" s="29" t="s">
        <v>13</v>
      </c>
      <c r="J6" s="29" t="s">
        <v>13</v>
      </c>
      <c r="K6" s="66" t="s">
        <v>81</v>
      </c>
      <c r="L6" s="66" t="s">
        <v>81</v>
      </c>
      <c r="M6" s="29" t="s">
        <v>13</v>
      </c>
      <c r="N6" s="66" t="s">
        <v>81</v>
      </c>
      <c r="O6" s="29" t="s">
        <v>13</v>
      </c>
      <c r="P6" s="29" t="s">
        <v>13</v>
      </c>
      <c r="Q6" s="66" t="s">
        <v>81</v>
      </c>
      <c r="R6" s="66" t="s">
        <v>81</v>
      </c>
      <c r="S6" s="30" t="s">
        <v>13</v>
      </c>
    </row>
    <row r="7" spans="1:19" x14ac:dyDescent="0.2">
      <c r="A7" s="91">
        <v>2022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">
      <c r="A8" s="91" t="s">
        <v>16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19" s="57" customFormat="1" x14ac:dyDescent="0.2">
      <c r="A9" s="59" t="s">
        <v>17</v>
      </c>
      <c r="B9" s="60" t="s">
        <v>18</v>
      </c>
      <c r="C9" s="62">
        <f>'2022'!C9</f>
        <v>76</v>
      </c>
      <c r="D9" s="62">
        <f>'2022'!D9</f>
        <v>74</v>
      </c>
      <c r="E9" s="62">
        <f>'2022'!E9</f>
        <v>5991</v>
      </c>
      <c r="F9" s="62">
        <f>'2022'!F9</f>
        <v>5667</v>
      </c>
      <c r="G9" s="62">
        <f>'2022'!G9</f>
        <v>12988</v>
      </c>
      <c r="H9" s="69">
        <f>100*G9/'2019'!G9-100</f>
        <v>-50.0595993386396</v>
      </c>
      <c r="I9" s="62">
        <f>'2022'!I9</f>
        <v>11651</v>
      </c>
      <c r="J9" s="62">
        <f>'2022'!J9</f>
        <v>1337</v>
      </c>
      <c r="K9" s="69">
        <f>110*I9/'2019'!I9-100</f>
        <v>-41.609640530320291</v>
      </c>
      <c r="L9" s="69">
        <f>110*J9/'2019'!J9-100</f>
        <v>-63.758008871365206</v>
      </c>
      <c r="M9" s="62">
        <f>'2022'!M9</f>
        <v>35383</v>
      </c>
      <c r="N9" s="69">
        <f>100*M9/'2019'!M9-100</f>
        <v>-43.388105790307357</v>
      </c>
      <c r="O9" s="62">
        <f>'2022'!O9</f>
        <v>32389</v>
      </c>
      <c r="P9" s="62">
        <f>'2022'!P9</f>
        <v>2994</v>
      </c>
      <c r="Q9" s="69">
        <f>110*O9/'2019'!O9-100</f>
        <v>-34.604908133110627</v>
      </c>
      <c r="R9" s="69">
        <f>110*P9/'2019'!P9-100</f>
        <v>-58.935162094763093</v>
      </c>
      <c r="S9" s="62">
        <f>'2022'!S9</f>
        <v>2.7</v>
      </c>
    </row>
    <row r="10" spans="1:19" s="57" customFormat="1" x14ac:dyDescent="0.2">
      <c r="A10" s="59" t="s">
        <v>19</v>
      </c>
      <c r="B10" s="60" t="s">
        <v>20</v>
      </c>
      <c r="C10" s="62">
        <f>'2022'!C10</f>
        <v>230</v>
      </c>
      <c r="D10" s="62">
        <f>'2022'!D10</f>
        <v>211</v>
      </c>
      <c r="E10" s="62">
        <f>'2022'!E10</f>
        <v>18687</v>
      </c>
      <c r="F10" s="62">
        <f>'2022'!F10</f>
        <v>17270</v>
      </c>
      <c r="G10" s="62">
        <f>'2022'!G10</f>
        <v>40112</v>
      </c>
      <c r="H10" s="69">
        <f>100*G10/'2019'!G10-100</f>
        <v>-60.347571644638641</v>
      </c>
      <c r="I10" s="62">
        <f>'2022'!I10</f>
        <v>34959</v>
      </c>
      <c r="J10" s="62">
        <f>'2022'!J10</f>
        <v>5153</v>
      </c>
      <c r="K10" s="69">
        <f>110*I10/'2019'!I10-100</f>
        <v>-55.13894073728418</v>
      </c>
      <c r="L10" s="69">
        <f>110*J10/'2019'!J10-100</f>
        <v>-63.285834574778157</v>
      </c>
      <c r="M10" s="62">
        <f>'2022'!M10</f>
        <v>94391</v>
      </c>
      <c r="N10" s="69">
        <f>100*M10/'2019'!M10-100</f>
        <v>-51.067899762573745</v>
      </c>
      <c r="O10" s="62">
        <f>'2022'!O10</f>
        <v>81422</v>
      </c>
      <c r="P10" s="62">
        <f>'2022'!P10</f>
        <v>12969</v>
      </c>
      <c r="Q10" s="69">
        <f>110*O10/'2019'!O10-100</f>
        <v>-45.066792605586294</v>
      </c>
      <c r="R10" s="69">
        <f>110*P10/'2019'!P10-100</f>
        <v>-52.224045545880777</v>
      </c>
      <c r="S10" s="62">
        <f>'2022'!S10</f>
        <v>2.4</v>
      </c>
    </row>
    <row r="11" spans="1:19" s="57" customFormat="1" x14ac:dyDescent="0.2">
      <c r="A11" s="59" t="s">
        <v>21</v>
      </c>
      <c r="B11" s="60" t="s">
        <v>22</v>
      </c>
      <c r="C11" s="62">
        <f>'2022'!C11</f>
        <v>388</v>
      </c>
      <c r="D11" s="62">
        <f>'2022'!D11</f>
        <v>364</v>
      </c>
      <c r="E11" s="62">
        <f>'2022'!E11</f>
        <v>44478</v>
      </c>
      <c r="F11" s="62">
        <f>'2022'!F11</f>
        <v>42991</v>
      </c>
      <c r="G11" s="62">
        <f>'2022'!G11</f>
        <v>136536</v>
      </c>
      <c r="H11" s="69">
        <f>100*G11/'2019'!G11-100</f>
        <v>-55.5862051018483</v>
      </c>
      <c r="I11" s="62">
        <f>'2022'!I11</f>
        <v>100919</v>
      </c>
      <c r="J11" s="62">
        <f>'2022'!J11</f>
        <v>35617</v>
      </c>
      <c r="K11" s="69">
        <f>110*I11/'2019'!I11-100</f>
        <v>-46.870246909444205</v>
      </c>
      <c r="L11" s="69">
        <f>110*J11/'2019'!J11-100</f>
        <v>-60.214572226453413</v>
      </c>
      <c r="M11" s="62">
        <f>'2022'!M11</f>
        <v>286020</v>
      </c>
      <c r="N11" s="69">
        <f>100*M11/'2019'!M11-100</f>
        <v>-51.300492409537625</v>
      </c>
      <c r="O11" s="62">
        <f>'2022'!O11</f>
        <v>216013</v>
      </c>
      <c r="P11" s="62">
        <f>'2022'!P11</f>
        <v>70007</v>
      </c>
      <c r="Q11" s="69">
        <f>110*O11/'2019'!O11-100</f>
        <v>-39.27908474351046</v>
      </c>
      <c r="R11" s="69">
        <f>110*P11/'2019'!P11-100</f>
        <v>-60.709154361868222</v>
      </c>
      <c r="S11" s="62">
        <f>'2022'!S11</f>
        <v>2.1</v>
      </c>
    </row>
    <row r="12" spans="1:19" s="57" customFormat="1" x14ac:dyDescent="0.2">
      <c r="A12" s="59" t="s">
        <v>23</v>
      </c>
      <c r="B12" s="60" t="s">
        <v>24</v>
      </c>
      <c r="C12" s="62">
        <f>'2022'!C12</f>
        <v>318</v>
      </c>
      <c r="D12" s="62">
        <f>'2022'!D12</f>
        <v>288</v>
      </c>
      <c r="E12" s="62">
        <f>'2022'!E12</f>
        <v>38647</v>
      </c>
      <c r="F12" s="62">
        <f>'2022'!F12</f>
        <v>35570</v>
      </c>
      <c r="G12" s="62">
        <f>'2022'!G12</f>
        <v>96721</v>
      </c>
      <c r="H12" s="69">
        <f>100*G12/'2019'!G12-100</f>
        <v>-66.14062417951726</v>
      </c>
      <c r="I12" s="62">
        <f>'2022'!I12</f>
        <v>71296</v>
      </c>
      <c r="J12" s="62">
        <f>'2022'!J12</f>
        <v>25425</v>
      </c>
      <c r="K12" s="69">
        <f>110*I12/'2019'!I12-100</f>
        <v>-55.854366964627474</v>
      </c>
      <c r="L12" s="69">
        <f>110*J12/'2019'!J12-100</f>
        <v>-74.104885975389578</v>
      </c>
      <c r="M12" s="62">
        <f>'2022'!M12</f>
        <v>166807</v>
      </c>
      <c r="N12" s="69">
        <f>100*M12/'2019'!M12-100</f>
        <v>-66.672394192289019</v>
      </c>
      <c r="O12" s="62">
        <f>'2022'!O12</f>
        <v>122316</v>
      </c>
      <c r="P12" s="62">
        <f>'2022'!P12</f>
        <v>44491</v>
      </c>
      <c r="Q12" s="69">
        <f>110*O12/'2019'!O12-100</f>
        <v>-54.310726558998113</v>
      </c>
      <c r="R12" s="69">
        <f>110*P12/'2019'!P12-100</f>
        <v>-76.245322124228849</v>
      </c>
      <c r="S12" s="62">
        <f>'2022'!S12</f>
        <v>1.7</v>
      </c>
    </row>
    <row r="13" spans="1:19" s="57" customFormat="1" x14ac:dyDescent="0.2">
      <c r="A13" s="59" t="s">
        <v>25</v>
      </c>
      <c r="B13" s="60" t="s">
        <v>26</v>
      </c>
      <c r="C13" s="62">
        <f>'2022'!C13</f>
        <v>568</v>
      </c>
      <c r="D13" s="62">
        <f>'2022'!D13</f>
        <v>534</v>
      </c>
      <c r="E13" s="62">
        <f>'2022'!E13</f>
        <v>47031</v>
      </c>
      <c r="F13" s="62">
        <f>'2022'!F13</f>
        <v>44381</v>
      </c>
      <c r="G13" s="62">
        <f>'2022'!G13</f>
        <v>110990</v>
      </c>
      <c r="H13" s="69">
        <f>100*G13/'2019'!G13-100</f>
        <v>-54.997364473097349</v>
      </c>
      <c r="I13" s="62">
        <f>'2022'!I13</f>
        <v>95930</v>
      </c>
      <c r="J13" s="62">
        <f>'2022'!J13</f>
        <v>15060</v>
      </c>
      <c r="K13" s="69">
        <f>110*I13/'2019'!I13-100</f>
        <v>-48.106164922495871</v>
      </c>
      <c r="L13" s="69">
        <f>110*J13/'2019'!J13-100</f>
        <v>-61.728965485376335</v>
      </c>
      <c r="M13" s="62">
        <f>'2022'!M13</f>
        <v>276316</v>
      </c>
      <c r="N13" s="69">
        <f>100*M13/'2019'!M13-100</f>
        <v>-44.090712271003717</v>
      </c>
      <c r="O13" s="62">
        <f>'2022'!O13</f>
        <v>241972</v>
      </c>
      <c r="P13" s="62">
        <f>'2022'!P13</f>
        <v>34344</v>
      </c>
      <c r="Q13" s="69">
        <f>110*O13/'2019'!O13-100</f>
        <v>-35.156597154550767</v>
      </c>
      <c r="R13" s="69">
        <f>110*P13/'2019'!P13-100</f>
        <v>-54.887153399727737</v>
      </c>
      <c r="S13" s="62">
        <f>'2022'!S13</f>
        <v>2.5</v>
      </c>
    </row>
    <row r="14" spans="1:19" s="50" customFormat="1" x14ac:dyDescent="0.2">
      <c r="A14" s="46"/>
      <c r="B14" s="47" t="s">
        <v>80</v>
      </c>
      <c r="C14" s="48"/>
      <c r="D14" s="48"/>
      <c r="E14" s="48"/>
      <c r="F14" s="48"/>
      <c r="G14" s="48">
        <f>SUM(G9:G13)</f>
        <v>397347</v>
      </c>
      <c r="H14" s="70">
        <f>G14/'2019'!G14*100-100</f>
        <v>-58.903739803427349</v>
      </c>
      <c r="I14" s="48">
        <f>SUM(I9:I13)</f>
        <v>314755</v>
      </c>
      <c r="J14" s="48">
        <f>SUM(J9:J13)</f>
        <v>82592</v>
      </c>
      <c r="K14" s="70">
        <f>I14/'2019'!I14*100-100</f>
        <v>-54.880821320856413</v>
      </c>
      <c r="L14" s="70">
        <f>J14/'2019'!J14*100-100</f>
        <v>-69.326415633901675</v>
      </c>
      <c r="M14" s="48">
        <f>SUM(M9:M13)</f>
        <v>858917</v>
      </c>
      <c r="N14" s="70">
        <f>M14/'2019'!M14*100-100</f>
        <v>-53.254894832397973</v>
      </c>
      <c r="O14" s="48">
        <f>SUM(O9:O13)</f>
        <v>694112</v>
      </c>
      <c r="P14" s="48">
        <f>SUM(P9:P13)</f>
        <v>164805</v>
      </c>
      <c r="Q14" s="70">
        <f>O14/'2019'!O14*100-100</f>
        <v>-47.167967337718039</v>
      </c>
      <c r="R14" s="70">
        <f>P14/'2019'!P14*100-100</f>
        <v>-68.526981374572941</v>
      </c>
      <c r="S14" s="48"/>
    </row>
    <row r="15" spans="1:19" s="42" customFormat="1" x14ac:dyDescent="0.2">
      <c r="A15" s="38"/>
      <c r="B15" s="39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75"/>
      <c r="O15" s="40"/>
      <c r="P15" s="40"/>
      <c r="Q15" s="40"/>
      <c r="R15" s="40"/>
      <c r="S15" s="40"/>
    </row>
    <row r="16" spans="1:19" s="42" customFormat="1" x14ac:dyDescent="0.2">
      <c r="A16" s="38"/>
      <c r="B16" s="39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1"/>
      <c r="O16" s="40"/>
      <c r="P16" s="40"/>
      <c r="Q16" s="40"/>
      <c r="R16" s="40"/>
      <c r="S16" s="40"/>
    </row>
    <row r="17" spans="1:19" x14ac:dyDescent="0.2">
      <c r="A17" s="91" t="s">
        <v>27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19" s="57" customFormat="1" x14ac:dyDescent="0.2">
      <c r="A18" s="59" t="s">
        <v>17</v>
      </c>
      <c r="B18" s="60" t="s">
        <v>18</v>
      </c>
      <c r="C18" s="62">
        <f>'2022'!C18</f>
        <v>76</v>
      </c>
      <c r="D18" s="62">
        <f>'2022'!D18</f>
        <v>73</v>
      </c>
      <c r="E18" s="62">
        <f>'2022'!E18</f>
        <v>5991</v>
      </c>
      <c r="F18" s="62">
        <f>'2022'!F18</f>
        <v>5600</v>
      </c>
      <c r="G18" s="62">
        <f>'2022'!G18</f>
        <v>12772</v>
      </c>
      <c r="H18" s="69">
        <f>100*G18/'2019'!G18-100</f>
        <v>-51.074506799463705</v>
      </c>
      <c r="I18" s="62">
        <f>'2022'!I18</f>
        <v>11550</v>
      </c>
      <c r="J18" s="62">
        <f>'2022'!J18</f>
        <v>1222</v>
      </c>
      <c r="K18" s="69">
        <f>110*I18/'2019'!I18-100</f>
        <v>-42.073587744494596</v>
      </c>
      <c r="L18" s="69">
        <f>110*J18/'2019'!J18-100</f>
        <v>-67.780441035474595</v>
      </c>
      <c r="M18" s="62">
        <f>'2022'!M18</f>
        <v>34902</v>
      </c>
      <c r="N18" s="69">
        <f>100*M18/'2019'!M18-100</f>
        <v>-43.096111518708732</v>
      </c>
      <c r="O18" s="62">
        <f>'2022'!O18</f>
        <v>31595</v>
      </c>
      <c r="P18" s="62">
        <f>'2022'!P18</f>
        <v>3307</v>
      </c>
      <c r="Q18" s="69">
        <f>110*O18/'2019'!O18-100</f>
        <v>-34.445261807756154</v>
      </c>
      <c r="R18" s="69">
        <f>110*P18/'2019'!P18-100</f>
        <v>-56.272388508234165</v>
      </c>
      <c r="S18" s="62">
        <f>'2022'!S18</f>
        <v>2.7</v>
      </c>
    </row>
    <row r="19" spans="1:19" s="57" customFormat="1" x14ac:dyDescent="0.2">
      <c r="A19" s="59" t="s">
        <v>19</v>
      </c>
      <c r="B19" s="60" t="s">
        <v>20</v>
      </c>
      <c r="C19" s="62">
        <f>'2022'!C19</f>
        <v>231</v>
      </c>
      <c r="D19" s="62">
        <f>'2022'!D19</f>
        <v>214</v>
      </c>
      <c r="E19" s="62">
        <f>'2022'!E19</f>
        <v>18712</v>
      </c>
      <c r="F19" s="62">
        <f>'2022'!F19</f>
        <v>17529</v>
      </c>
      <c r="G19" s="62">
        <f>'2022'!G19</f>
        <v>47668</v>
      </c>
      <c r="H19" s="69">
        <f>100*G19/'2019'!G19-100</f>
        <v>-55.632498440975809</v>
      </c>
      <c r="I19" s="62">
        <f>'2022'!I19</f>
        <v>41558</v>
      </c>
      <c r="J19" s="62">
        <f>'2022'!J19</f>
        <v>6110</v>
      </c>
      <c r="K19" s="69">
        <f>110*I19/'2019'!I19-100</f>
        <v>-50.825812419995053</v>
      </c>
      <c r="L19" s="69">
        <f>110*J19/'2019'!J19-100</f>
        <v>-53.571428571428569</v>
      </c>
      <c r="M19" s="62">
        <f>'2022'!M19</f>
        <v>106596</v>
      </c>
      <c r="N19" s="69">
        <f>100*M19/'2019'!M19-100</f>
        <v>-47.14780823751655</v>
      </c>
      <c r="O19" s="62">
        <f>'2022'!O19</f>
        <v>91345</v>
      </c>
      <c r="P19" s="62">
        <f>'2022'!P19</f>
        <v>15251</v>
      </c>
      <c r="Q19" s="69">
        <f>110*O19/'2019'!O19-100</f>
        <v>-42.047329019160003</v>
      </c>
      <c r="R19" s="69">
        <f>110*P19/'2019'!P19-100</f>
        <v>-40.730966260378025</v>
      </c>
      <c r="S19" s="62">
        <f>'2022'!S19</f>
        <v>2.2000000000000002</v>
      </c>
    </row>
    <row r="20" spans="1:19" s="57" customFormat="1" x14ac:dyDescent="0.2">
      <c r="A20" s="59" t="s">
        <v>21</v>
      </c>
      <c r="B20" s="60" t="s">
        <v>22</v>
      </c>
      <c r="C20" s="62">
        <f>'2022'!C20</f>
        <v>387</v>
      </c>
      <c r="D20" s="62">
        <f>'2022'!D20</f>
        <v>360</v>
      </c>
      <c r="E20" s="62">
        <f>'2022'!E20</f>
        <v>44543</v>
      </c>
      <c r="F20" s="62">
        <f>'2022'!F20</f>
        <v>42410</v>
      </c>
      <c r="G20" s="62">
        <f>'2022'!G20</f>
        <v>145713</v>
      </c>
      <c r="H20" s="69">
        <f>100*G20/'2019'!G20-100</f>
        <v>-53.191045092565524</v>
      </c>
      <c r="I20" s="62">
        <f>'2022'!I20</f>
        <v>112920</v>
      </c>
      <c r="J20" s="62">
        <f>'2022'!J20</f>
        <v>32793</v>
      </c>
      <c r="K20" s="69">
        <f>110*I20/'2019'!I20-100</f>
        <v>-47.588767695521</v>
      </c>
      <c r="L20" s="69">
        <f>110*J20/'2019'!J20-100</f>
        <v>-51.449164176693856</v>
      </c>
      <c r="M20" s="62">
        <f>'2022'!M20</f>
        <v>293346</v>
      </c>
      <c r="N20" s="69">
        <f>100*M20/'2019'!M20-100</f>
        <v>-45.913844474600275</v>
      </c>
      <c r="O20" s="62">
        <f>'2022'!O20</f>
        <v>228494</v>
      </c>
      <c r="P20" s="62">
        <f>'2022'!P20</f>
        <v>64852</v>
      </c>
      <c r="Q20" s="69">
        <f>110*O20/'2019'!O20-100</f>
        <v>-38.606438249425373</v>
      </c>
      <c r="R20" s="69">
        <f>110*P20/'2019'!P20-100</f>
        <v>-46.35130968406645</v>
      </c>
      <c r="S20" s="62">
        <f>'2022'!S20</f>
        <v>2</v>
      </c>
    </row>
    <row r="21" spans="1:19" s="57" customFormat="1" x14ac:dyDescent="0.2">
      <c r="A21" s="59" t="s">
        <v>23</v>
      </c>
      <c r="B21" s="60" t="s">
        <v>24</v>
      </c>
      <c r="C21" s="62">
        <f>'2022'!C21</f>
        <v>322</v>
      </c>
      <c r="D21" s="62">
        <f>'2022'!D21</f>
        <v>289</v>
      </c>
      <c r="E21" s="62">
        <f>'2022'!E21</f>
        <v>38751</v>
      </c>
      <c r="F21" s="62">
        <f>'2022'!F21</f>
        <v>35522</v>
      </c>
      <c r="G21" s="62">
        <f>'2022'!G21</f>
        <v>105995</v>
      </c>
      <c r="H21" s="69">
        <f>100*G21/'2019'!G21-100</f>
        <v>-59.412992284275624</v>
      </c>
      <c r="I21" s="62">
        <f>'2022'!I21</f>
        <v>79052</v>
      </c>
      <c r="J21" s="62">
        <f>'2022'!J21</f>
        <v>26943</v>
      </c>
      <c r="K21" s="69">
        <f>110*I21/'2019'!I21-100</f>
        <v>-50.591657812349077</v>
      </c>
      <c r="L21" s="69">
        <f>110*J21/'2019'!J21-100</f>
        <v>-65.197280349468045</v>
      </c>
      <c r="M21" s="62">
        <f>'2022'!M21</f>
        <v>178334</v>
      </c>
      <c r="N21" s="69">
        <f>100*M21/'2019'!M21-100</f>
        <v>-56.855686439591331</v>
      </c>
      <c r="O21" s="62">
        <f>'2022'!O21</f>
        <v>130288</v>
      </c>
      <c r="P21" s="62">
        <f>'2022'!P21</f>
        <v>48046</v>
      </c>
      <c r="Q21" s="69">
        <f>110*O21/'2019'!O21-100</f>
        <v>-47.073191448503046</v>
      </c>
      <c r="R21" s="69">
        <f>110*P21/'2019'!P21-100</f>
        <v>-62.927469135802468</v>
      </c>
      <c r="S21" s="62">
        <f>'2022'!S21</f>
        <v>1.7</v>
      </c>
    </row>
    <row r="22" spans="1:19" s="57" customFormat="1" x14ac:dyDescent="0.2">
      <c r="A22" s="59" t="s">
        <v>25</v>
      </c>
      <c r="B22" s="60" t="s">
        <v>26</v>
      </c>
      <c r="C22" s="62">
        <f>'2022'!C22</f>
        <v>567</v>
      </c>
      <c r="D22" s="62">
        <f>'2022'!D22</f>
        <v>533</v>
      </c>
      <c r="E22" s="62">
        <f>'2022'!E22</f>
        <v>47011</v>
      </c>
      <c r="F22" s="62">
        <f>'2022'!F22</f>
        <v>44353</v>
      </c>
      <c r="G22" s="62">
        <f>'2022'!G22</f>
        <v>126001</v>
      </c>
      <c r="H22" s="69">
        <f>100*G22/'2019'!G22-100</f>
        <v>-52.071010418766711</v>
      </c>
      <c r="I22" s="62">
        <f>'2022'!I22</f>
        <v>109080</v>
      </c>
      <c r="J22" s="62">
        <f>'2022'!J22</f>
        <v>16921</v>
      </c>
      <c r="K22" s="69">
        <f>110*I22/'2019'!I22-100</f>
        <v>-45.394224861765309</v>
      </c>
      <c r="L22" s="69">
        <f>110*J22/'2019'!J22-100</f>
        <v>-56.870191862081747</v>
      </c>
      <c r="M22" s="62">
        <f>'2022'!M22</f>
        <v>300222</v>
      </c>
      <c r="N22" s="69">
        <f>100*M22/'2019'!M22-100</f>
        <v>-41.106034717822062</v>
      </c>
      <c r="O22" s="62">
        <f>'2022'!O22</f>
        <v>262454</v>
      </c>
      <c r="P22" s="62">
        <f>'2022'!P22</f>
        <v>37768</v>
      </c>
      <c r="Q22" s="69">
        <f>110*O22/'2019'!O22-100</f>
        <v>-32.47255741715766</v>
      </c>
      <c r="R22" s="69">
        <f>110*P22/'2019'!P22-100</f>
        <v>-49.482234490138381</v>
      </c>
      <c r="S22" s="62">
        <f>'2022'!S22</f>
        <v>2.4</v>
      </c>
    </row>
    <row r="23" spans="1:19" s="50" customFormat="1" x14ac:dyDescent="0.2">
      <c r="A23" s="46"/>
      <c r="B23" s="47" t="s">
        <v>80</v>
      </c>
      <c r="C23" s="48"/>
      <c r="D23" s="48"/>
      <c r="E23" s="48"/>
      <c r="F23" s="48"/>
      <c r="G23" s="48">
        <f>SUM(G18:G22)</f>
        <v>438149</v>
      </c>
      <c r="H23" s="70">
        <f>G23/'2019'!G23*100-100</f>
        <v>-54.777924682340384</v>
      </c>
      <c r="I23" s="48">
        <f>SUM(I18:I22)</f>
        <v>354160</v>
      </c>
      <c r="J23" s="48">
        <f>SUM(J18:J22)</f>
        <v>83989</v>
      </c>
      <c r="K23" s="70">
        <f>I23/'2019'!I23*100-100</f>
        <v>-52.628530689933292</v>
      </c>
      <c r="L23" s="70">
        <f>J23/'2019'!J23*100-100</f>
        <v>-62.040585736237908</v>
      </c>
      <c r="M23" s="48">
        <f>SUM(M18:M22)</f>
        <v>913400</v>
      </c>
      <c r="N23" s="70">
        <f>M23/'2019'!M23*100-100</f>
        <v>-47.1564940700029</v>
      </c>
      <c r="O23" s="48">
        <f>SUM(O18:O22)</f>
        <v>744176</v>
      </c>
      <c r="P23" s="48">
        <f>SUM(P18:P22)</f>
        <v>169224</v>
      </c>
      <c r="Q23" s="70">
        <f>O23/'2019'!O23*100-100</f>
        <v>-44.219166828447797</v>
      </c>
      <c r="R23" s="70">
        <f>P23/'2019'!P23*100-100</f>
        <v>-57.092544745976731</v>
      </c>
      <c r="S23" s="48"/>
    </row>
    <row r="24" spans="1:19" s="51" customFormat="1" x14ac:dyDescent="0.2">
      <c r="A24" s="52"/>
      <c r="B24" s="53" t="s">
        <v>69</v>
      </c>
      <c r="C24" s="54"/>
      <c r="D24" s="54"/>
      <c r="E24" s="54"/>
      <c r="F24" s="54"/>
      <c r="G24" s="54">
        <f>G23+G14</f>
        <v>835496</v>
      </c>
      <c r="H24" s="70">
        <f>G24/'2019'!G24*100-100</f>
        <v>-56.838685947373421</v>
      </c>
      <c r="I24" s="54">
        <f>I23+I14</f>
        <v>668915</v>
      </c>
      <c r="J24" s="54">
        <f>J23+J14</f>
        <v>166581</v>
      </c>
      <c r="K24" s="70">
        <f>I24/'2019'!I24*100-100</f>
        <v>-53.715703579566174</v>
      </c>
      <c r="L24" s="70">
        <f>J24/'2019'!J24*100-100</f>
        <v>-66.039986055642885</v>
      </c>
      <c r="M24" s="54">
        <f>M23+M14</f>
        <v>1772317</v>
      </c>
      <c r="N24" s="70">
        <f>M24/'2019'!M24*100-100</f>
        <v>-50.298854610330828</v>
      </c>
      <c r="O24" s="54">
        <f>O23+O14</f>
        <v>1438288</v>
      </c>
      <c r="P24" s="54">
        <f>P23+P14</f>
        <v>334029</v>
      </c>
      <c r="Q24" s="70">
        <f>O24/'2019'!O24*100-100</f>
        <v>-45.682264845259446</v>
      </c>
      <c r="R24" s="70">
        <f>P24/'2019'!P24*100-100</f>
        <v>-63.614667026857454</v>
      </c>
      <c r="S24" s="54"/>
    </row>
    <row r="25" spans="1:19" s="42" customFormat="1" x14ac:dyDescent="0.2">
      <c r="A25" s="38"/>
      <c r="B25" s="39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</row>
    <row r="26" spans="1:19" x14ac:dyDescent="0.2">
      <c r="A26" s="91" t="s">
        <v>28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19" s="57" customFormat="1" x14ac:dyDescent="0.2">
      <c r="A27" s="59" t="s">
        <v>17</v>
      </c>
      <c r="B27" s="60" t="s">
        <v>18</v>
      </c>
      <c r="C27" s="62">
        <f>'2022'!C27</f>
        <v>78</v>
      </c>
      <c r="D27" s="62">
        <f>'2022'!D27</f>
        <v>75</v>
      </c>
      <c r="E27" s="62">
        <f>'2022'!E27</f>
        <v>6235</v>
      </c>
      <c r="F27" s="62">
        <f>'2022'!F27</f>
        <v>5680</v>
      </c>
      <c r="G27" s="62">
        <f>'2022'!G27</f>
        <v>20835</v>
      </c>
      <c r="H27" s="69">
        <f>100*G27/'2019'!G27-100</f>
        <v>-34.083143507972665</v>
      </c>
      <c r="I27" s="62">
        <f>'2022'!I27</f>
        <v>18371</v>
      </c>
      <c r="J27" s="62">
        <f>'2022'!J27</f>
        <v>2464</v>
      </c>
      <c r="K27" s="69">
        <f>110*I27/'2019'!I27-100</f>
        <v>-24.433101488295563</v>
      </c>
      <c r="L27" s="69">
        <f>110*J27/'2019'!J27-100</f>
        <v>-44.299219071105632</v>
      </c>
      <c r="M27" s="62">
        <f>'2022'!M27</f>
        <v>52485</v>
      </c>
      <c r="N27" s="69">
        <f>100*M27/'2019'!M27-100</f>
        <v>-28.943734430845879</v>
      </c>
      <c r="O27" s="62">
        <f>'2022'!O27</f>
        <v>46319</v>
      </c>
      <c r="P27" s="62">
        <f>'2022'!P27</f>
        <v>6166</v>
      </c>
      <c r="Q27" s="69">
        <f>110*O27/'2019'!O27-100</f>
        <v>-19.630733800239767</v>
      </c>
      <c r="R27" s="69">
        <f>110*P27/'2019'!P27-100</f>
        <v>-35.206343141001142</v>
      </c>
      <c r="S27" s="62">
        <f>'2022'!S27</f>
        <v>2.5</v>
      </c>
    </row>
    <row r="28" spans="1:19" s="57" customFormat="1" x14ac:dyDescent="0.2">
      <c r="A28" s="59" t="s">
        <v>19</v>
      </c>
      <c r="B28" s="60" t="s">
        <v>20</v>
      </c>
      <c r="C28" s="62">
        <f>'2022'!C28</f>
        <v>228</v>
      </c>
      <c r="D28" s="62">
        <f>'2022'!D28</f>
        <v>216</v>
      </c>
      <c r="E28" s="62">
        <f>'2022'!E28</f>
        <v>19352</v>
      </c>
      <c r="F28" s="62">
        <f>'2022'!F28</f>
        <v>18371</v>
      </c>
      <c r="G28" s="62">
        <f>'2022'!G28</f>
        <v>77352</v>
      </c>
      <c r="H28" s="69">
        <f>100*G28/'2019'!G28-100</f>
        <v>-38.97278106508876</v>
      </c>
      <c r="I28" s="62">
        <f>'2022'!I28</f>
        <v>68395</v>
      </c>
      <c r="J28" s="62">
        <f>'2022'!J28</f>
        <v>8957</v>
      </c>
      <c r="K28" s="69">
        <f>110*I28/'2019'!I28-100</f>
        <v>-28.821937766677067</v>
      </c>
      <c r="L28" s="69">
        <f>110*J28/'2019'!J28-100</f>
        <v>-53.196047693696265</v>
      </c>
      <c r="M28" s="62">
        <f>'2022'!M28</f>
        <v>169429</v>
      </c>
      <c r="N28" s="69">
        <f>100*M28/'2019'!M28-100</f>
        <v>-33.132449285657898</v>
      </c>
      <c r="O28" s="62">
        <f>'2022'!O28</f>
        <v>147590</v>
      </c>
      <c r="P28" s="62">
        <f>'2022'!P28</f>
        <v>21839</v>
      </c>
      <c r="Q28" s="69">
        <f>110*O28/'2019'!O28-100</f>
        <v>-20.994208963939855</v>
      </c>
      <c r="R28" s="69">
        <f>110*P28/'2019'!P28-100</f>
        <v>-49.837335560659845</v>
      </c>
      <c r="S28" s="62">
        <f>'2022'!S28</f>
        <v>2.2000000000000002</v>
      </c>
    </row>
    <row r="29" spans="1:19" s="57" customFormat="1" x14ac:dyDescent="0.2">
      <c r="A29" s="59" t="s">
        <v>21</v>
      </c>
      <c r="B29" s="60" t="s">
        <v>22</v>
      </c>
      <c r="C29" s="62">
        <f>'2022'!C29</f>
        <v>386</v>
      </c>
      <c r="D29" s="62">
        <f>'2022'!D29</f>
        <v>362</v>
      </c>
      <c r="E29" s="62">
        <f>'2022'!E29</f>
        <v>44859</v>
      </c>
      <c r="F29" s="62">
        <f>'2022'!F29</f>
        <v>42753</v>
      </c>
      <c r="G29" s="62">
        <f>'2022'!G29</f>
        <v>212653</v>
      </c>
      <c r="H29" s="69">
        <f>100*G29/'2019'!G29-100</f>
        <v>-40.434668130686148</v>
      </c>
      <c r="I29" s="62">
        <f>'2022'!I29</f>
        <v>166251</v>
      </c>
      <c r="J29" s="62">
        <f>'2022'!J29</f>
        <v>46402</v>
      </c>
      <c r="K29" s="69">
        <f>110*I29/'2019'!I29-100</f>
        <v>-29.04573636793954</v>
      </c>
      <c r="L29" s="69">
        <f>110*J29/'2019'!J29-100</f>
        <v>-48.582451898861692</v>
      </c>
      <c r="M29" s="62">
        <f>'2022'!M29</f>
        <v>416977</v>
      </c>
      <c r="N29" s="69">
        <f>100*M29/'2019'!M29-100</f>
        <v>-37.811222039606143</v>
      </c>
      <c r="O29" s="62">
        <f>'2022'!O29</f>
        <v>325976</v>
      </c>
      <c r="P29" s="62">
        <f>'2022'!P29</f>
        <v>91001</v>
      </c>
      <c r="Q29" s="69">
        <f>110*O29/'2019'!O29-100</f>
        <v>-24.767561647514484</v>
      </c>
      <c r="R29" s="69">
        <f>110*P29/'2019'!P29-100</f>
        <v>-48.369824789432691</v>
      </c>
      <c r="S29" s="62">
        <f>'2022'!S29</f>
        <v>2</v>
      </c>
    </row>
    <row r="30" spans="1:19" s="57" customFormat="1" x14ac:dyDescent="0.2">
      <c r="A30" s="59" t="s">
        <v>23</v>
      </c>
      <c r="B30" s="60" t="s">
        <v>24</v>
      </c>
      <c r="C30" s="62">
        <f>'2022'!C30</f>
        <v>321</v>
      </c>
      <c r="D30" s="62">
        <f>'2022'!D30</f>
        <v>293</v>
      </c>
      <c r="E30" s="62">
        <f>'2022'!E30</f>
        <v>39216</v>
      </c>
      <c r="F30" s="62">
        <f>'2022'!F30</f>
        <v>36912</v>
      </c>
      <c r="G30" s="62">
        <f>'2022'!G30</f>
        <v>159838</v>
      </c>
      <c r="H30" s="69">
        <f>100*G30/'2019'!G30-100</f>
        <v>-51.060911312100821</v>
      </c>
      <c r="I30" s="62">
        <f>'2022'!I30</f>
        <v>122060</v>
      </c>
      <c r="J30" s="62">
        <f>'2022'!J30</f>
        <v>37778</v>
      </c>
      <c r="K30" s="69">
        <f>110*I30/'2019'!I30-100</f>
        <v>-37.054157446648915</v>
      </c>
      <c r="L30" s="69">
        <f>110*J30/'2019'!J30-100</f>
        <v>-63.32297752908157</v>
      </c>
      <c r="M30" s="62">
        <f>'2022'!M30</f>
        <v>274841</v>
      </c>
      <c r="N30" s="69">
        <f>100*M30/'2019'!M30-100</f>
        <v>-49.35430847986084</v>
      </c>
      <c r="O30" s="62">
        <f>'2022'!O30</f>
        <v>207321</v>
      </c>
      <c r="P30" s="62">
        <f>'2022'!P30</f>
        <v>67520</v>
      </c>
      <c r="Q30" s="69">
        <f>110*O30/'2019'!O30-100</f>
        <v>-32.036030397854276</v>
      </c>
      <c r="R30" s="69">
        <f>110*P30/'2019'!P30-100</f>
        <v>-64.141287344778974</v>
      </c>
      <c r="S30" s="62">
        <f>'2022'!S30</f>
        <v>1.7</v>
      </c>
    </row>
    <row r="31" spans="1:19" s="57" customFormat="1" x14ac:dyDescent="0.2">
      <c r="A31" s="59" t="s">
        <v>25</v>
      </c>
      <c r="B31" s="60" t="s">
        <v>26</v>
      </c>
      <c r="C31" s="62">
        <f>'2022'!C31</f>
        <v>568</v>
      </c>
      <c r="D31" s="62">
        <f>'2022'!D31</f>
        <v>543</v>
      </c>
      <c r="E31" s="62">
        <f>'2022'!E31</f>
        <v>47199</v>
      </c>
      <c r="F31" s="62">
        <f>'2022'!F31</f>
        <v>45069</v>
      </c>
      <c r="G31" s="62">
        <f>'2022'!G31</f>
        <v>191601</v>
      </c>
      <c r="H31" s="69">
        <f>100*G31/'2019'!G31-100</f>
        <v>-40.064564766531426</v>
      </c>
      <c r="I31" s="62">
        <f>'2022'!I31</f>
        <v>165866</v>
      </c>
      <c r="J31" s="62">
        <f>'2022'!J31</f>
        <v>25735</v>
      </c>
      <c r="K31" s="69">
        <f>110*I31/'2019'!I31-100</f>
        <v>-31.612417163932946</v>
      </c>
      <c r="L31" s="69">
        <f>110*J31/'2019'!J31-100</f>
        <v>-46.473613553425224</v>
      </c>
      <c r="M31" s="62">
        <f>'2022'!M31</f>
        <v>428270</v>
      </c>
      <c r="N31" s="69">
        <f>100*M31/'2019'!M31-100</f>
        <v>-29.531995833820105</v>
      </c>
      <c r="O31" s="62">
        <f>'2022'!O31</f>
        <v>373411</v>
      </c>
      <c r="P31" s="62">
        <f>'2022'!P31</f>
        <v>54859</v>
      </c>
      <c r="Q31" s="69">
        <f>110*O31/'2019'!O31-100</f>
        <v>-18.92143858194666</v>
      </c>
      <c r="R31" s="69">
        <f>110*P31/'2019'!P31-100</f>
        <v>-40.335867748984093</v>
      </c>
      <c r="S31" s="62">
        <f>'2022'!S31</f>
        <v>2.2000000000000002</v>
      </c>
    </row>
    <row r="32" spans="1:19" s="50" customFormat="1" x14ac:dyDescent="0.2">
      <c r="A32" s="46"/>
      <c r="B32" s="47" t="s">
        <v>80</v>
      </c>
      <c r="C32" s="48"/>
      <c r="D32" s="48"/>
      <c r="E32" s="48"/>
      <c r="F32" s="48"/>
      <c r="G32" s="48">
        <f>SUM(G27:G31)</f>
        <v>662279</v>
      </c>
      <c r="H32" s="70">
        <f>G32/'2019'!G32*100-100</f>
        <v>-42.988126382192235</v>
      </c>
      <c r="I32" s="48">
        <f>SUM(I27:I31)</f>
        <v>540943</v>
      </c>
      <c r="J32" s="48">
        <f>SUM(J27:J31)</f>
        <v>121336</v>
      </c>
      <c r="K32" s="70">
        <f>I32/'2019'!I32*100-100</f>
        <v>-37.842291229783683</v>
      </c>
      <c r="L32" s="70">
        <f>J32/'2019'!J32*100-100</f>
        <v>-58.357586074350664</v>
      </c>
      <c r="M32" s="48">
        <f>SUM(M27:M31)</f>
        <v>1342002</v>
      </c>
      <c r="N32" s="70">
        <f>M32/'2019'!M32*100-100</f>
        <v>-37.528157674598525</v>
      </c>
      <c r="O32" s="48">
        <f>SUM(O27:O31)</f>
        <v>1100617</v>
      </c>
      <c r="P32" s="48">
        <f>SUM(P27:P31)</f>
        <v>241385</v>
      </c>
      <c r="Q32" s="70">
        <f>O32/'2019'!O32*100-100</f>
        <v>-30.677087827611203</v>
      </c>
      <c r="R32" s="70">
        <f>P32/'2019'!P32*100-100</f>
        <v>-56.934294848921688</v>
      </c>
      <c r="S32" s="48"/>
    </row>
    <row r="33" spans="1:19" s="51" customFormat="1" x14ac:dyDescent="0.2">
      <c r="A33" s="52"/>
      <c r="B33" s="53" t="s">
        <v>70</v>
      </c>
      <c r="C33" s="54"/>
      <c r="D33" s="54"/>
      <c r="E33" s="54"/>
      <c r="F33" s="54"/>
      <c r="G33" s="54">
        <f>G32+G23+G14</f>
        <v>1497775</v>
      </c>
      <c r="H33" s="70">
        <f>G33/'2019'!G33*100-100</f>
        <v>-51.644167710820973</v>
      </c>
      <c r="I33" s="54">
        <f>I32+I23+I14</f>
        <v>1209858</v>
      </c>
      <c r="J33" s="54">
        <f>J32+J23+J14</f>
        <v>287917</v>
      </c>
      <c r="K33" s="70">
        <f>I33/'2019'!I33*100-100</f>
        <v>-47.749735910854909</v>
      </c>
      <c r="L33" s="70">
        <f>J33/'2019'!J33*100-100</f>
        <v>-63.177119236932747</v>
      </c>
      <c r="M33" s="54">
        <f>M32+M23+M14</f>
        <v>3114319</v>
      </c>
      <c r="N33" s="70">
        <f>M33/'2019'!M33*100-100</f>
        <v>-45.497827399114364</v>
      </c>
      <c r="O33" s="54">
        <f>O32+O23+O14</f>
        <v>2538905</v>
      </c>
      <c r="P33" s="54">
        <f>P32+P23+P14</f>
        <v>575414</v>
      </c>
      <c r="Q33" s="70">
        <f>O33/'2019'!O33*100-100</f>
        <v>-40.057720507424833</v>
      </c>
      <c r="R33" s="70">
        <f>P33/'2019'!P33*100-100</f>
        <v>-61.082178587467602</v>
      </c>
      <c r="S33" s="54"/>
    </row>
    <row r="34" spans="1:19" s="42" customFormat="1" x14ac:dyDescent="0.2">
      <c r="A34" s="38"/>
      <c r="B34" s="39"/>
      <c r="C34" s="40"/>
      <c r="D34" s="40"/>
      <c r="E34" s="40"/>
      <c r="F34" s="40"/>
      <c r="G34" s="40"/>
      <c r="H34" s="41"/>
      <c r="I34" s="40"/>
      <c r="J34" s="40"/>
      <c r="K34" s="40"/>
      <c r="L34" s="40"/>
      <c r="M34" s="40"/>
      <c r="N34" s="41"/>
      <c r="O34" s="40"/>
      <c r="P34" s="40"/>
      <c r="Q34" s="40"/>
      <c r="R34" s="40"/>
      <c r="S34" s="40"/>
    </row>
    <row r="35" spans="1:19" x14ac:dyDescent="0.2">
      <c r="A35" s="91" t="s">
        <v>29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s="57" customFormat="1" x14ac:dyDescent="0.2">
      <c r="A36" s="59">
        <v>208</v>
      </c>
      <c r="B36" s="60" t="s">
        <v>18</v>
      </c>
      <c r="C36" s="62">
        <f>'2022'!C36</f>
        <v>78</v>
      </c>
      <c r="D36" s="62">
        <f>'2022'!D36</f>
        <v>75</v>
      </c>
      <c r="E36" s="62">
        <f>'2022'!E36</f>
        <v>6239</v>
      </c>
      <c r="F36" s="62">
        <f>'2022'!F36</f>
        <v>5881</v>
      </c>
      <c r="G36" s="62">
        <f>'2022'!G36</f>
        <v>23416</v>
      </c>
      <c r="H36" s="69">
        <f>100*G36/'2019'!G36-100</f>
        <v>-22.836617676135234</v>
      </c>
      <c r="I36" s="62">
        <f>'2022'!I36</f>
        <v>20637</v>
      </c>
      <c r="J36" s="62">
        <f>'2022'!J36</f>
        <v>2779</v>
      </c>
      <c r="K36" s="69">
        <f>110*I36/'2019'!I36-100</f>
        <v>-12.649299676773893</v>
      </c>
      <c r="L36" s="69">
        <f>110*J36/'2019'!J36-100</f>
        <v>-29.855438274437816</v>
      </c>
      <c r="M36" s="62">
        <f>'2022'!M36</f>
        <v>59321</v>
      </c>
      <c r="N36" s="69">
        <f>100*M36/'2019'!M36-100</f>
        <v>-9.3616306075051909</v>
      </c>
      <c r="O36" s="62">
        <f>'2022'!O36</f>
        <v>52870</v>
      </c>
      <c r="P36" s="62">
        <f>'2022'!P36</f>
        <v>6451</v>
      </c>
      <c r="Q36" s="69">
        <f>110*O36/'2019'!O36-100</f>
        <v>2.1498954911914012</v>
      </c>
      <c r="R36" s="69">
        <f>110*P36/'2019'!P36-100</f>
        <v>-16.6635349383441</v>
      </c>
      <c r="S36" s="62">
        <f>'2022'!S36</f>
        <v>2.5</v>
      </c>
    </row>
    <row r="37" spans="1:19" s="57" customFormat="1" x14ac:dyDescent="0.2">
      <c r="A37" s="59">
        <v>209</v>
      </c>
      <c r="B37" s="60" t="s">
        <v>20</v>
      </c>
      <c r="C37" s="62">
        <f>'2022'!C37</f>
        <v>226</v>
      </c>
      <c r="D37" s="62">
        <f>'2022'!D37</f>
        <v>217</v>
      </c>
      <c r="E37" s="62">
        <f>'2022'!E37</f>
        <v>19344</v>
      </c>
      <c r="F37" s="62">
        <f>'2022'!F37</f>
        <v>18435</v>
      </c>
      <c r="G37" s="62">
        <f>'2022'!G37</f>
        <v>94316</v>
      </c>
      <c r="H37" s="69">
        <f>100*G37/'2019'!G37-100</f>
        <v>-21.778795116772827</v>
      </c>
      <c r="I37" s="62">
        <f>'2022'!I37</f>
        <v>81512</v>
      </c>
      <c r="J37" s="62">
        <f>'2022'!J37</f>
        <v>12804</v>
      </c>
      <c r="K37" s="69">
        <f>110*I37/'2019'!I37-100</f>
        <v>-10.541659599517104</v>
      </c>
      <c r="L37" s="69">
        <f>110*J37/'2019'!J37-100</f>
        <v>-30.778984616896835</v>
      </c>
      <c r="M37" s="62">
        <f>'2022'!M37</f>
        <v>209305</v>
      </c>
      <c r="N37" s="69">
        <f>100*M37/'2019'!M37-100</f>
        <v>-13.220587747520653</v>
      </c>
      <c r="O37" s="62">
        <f>'2022'!O37</f>
        <v>179443</v>
      </c>
      <c r="P37" s="62">
        <f>'2022'!P37</f>
        <v>29862</v>
      </c>
      <c r="Q37" s="69">
        <f>110*O37/'2019'!O37-100</f>
        <v>-0.57708290309419397</v>
      </c>
      <c r="R37" s="69">
        <f>110*P37/'2019'!P37-100</f>
        <v>-22.998194988161941</v>
      </c>
      <c r="S37" s="62">
        <f>'2022'!S37</f>
        <v>2.2000000000000002</v>
      </c>
    </row>
    <row r="38" spans="1:19" s="57" customFormat="1" x14ac:dyDescent="0.2">
      <c r="A38" s="59">
        <v>210</v>
      </c>
      <c r="B38" s="60" t="s">
        <v>22</v>
      </c>
      <c r="C38" s="62">
        <f>'2022'!C38</f>
        <v>386</v>
      </c>
      <c r="D38" s="62">
        <f>'2022'!D38</f>
        <v>361</v>
      </c>
      <c r="E38" s="62">
        <f>'2022'!E38</f>
        <v>45140</v>
      </c>
      <c r="F38" s="62">
        <f>'2022'!F38</f>
        <v>43075</v>
      </c>
      <c r="G38" s="62">
        <f>'2022'!G38</f>
        <v>292424</v>
      </c>
      <c r="H38" s="69">
        <f>100*G38/'2019'!G38-100</f>
        <v>-15.07325927539388</v>
      </c>
      <c r="I38" s="62">
        <f>'2022'!I38</f>
        <v>216529</v>
      </c>
      <c r="J38" s="62">
        <f>'2022'!J38</f>
        <v>75895</v>
      </c>
      <c r="K38" s="69">
        <f>110*I38/'2019'!I38-100</f>
        <v>-0.17648562675238111</v>
      </c>
      <c r="L38" s="69">
        <f>110*J38/'2019'!J38-100</f>
        <v>-21.033938063979122</v>
      </c>
      <c r="M38" s="62">
        <f>'2022'!M38</f>
        <v>566420</v>
      </c>
      <c r="N38" s="69">
        <f>100*M38/'2019'!M38-100</f>
        <v>-10.145975906519581</v>
      </c>
      <c r="O38" s="62">
        <f>'2022'!O38</f>
        <v>422308</v>
      </c>
      <c r="P38" s="62">
        <f>'2022'!P38</f>
        <v>144112</v>
      </c>
      <c r="Q38" s="69">
        <f>110*O38/'2019'!O38-100</f>
        <v>6.1463303171556589</v>
      </c>
      <c r="R38" s="69">
        <f>110*P38/'2019'!P38-100</f>
        <v>-17.751974182569086</v>
      </c>
      <c r="S38" s="62">
        <f>'2022'!S38</f>
        <v>1.9</v>
      </c>
    </row>
    <row r="39" spans="1:19" s="57" customFormat="1" x14ac:dyDescent="0.2">
      <c r="A39" s="59">
        <v>211</v>
      </c>
      <c r="B39" s="60" t="s">
        <v>24</v>
      </c>
      <c r="C39" s="62">
        <f>'2022'!C39</f>
        <v>321</v>
      </c>
      <c r="D39" s="62">
        <f>'2022'!D39</f>
        <v>299</v>
      </c>
      <c r="E39" s="62">
        <f>'2022'!E39</f>
        <v>39284</v>
      </c>
      <c r="F39" s="62">
        <f>'2022'!F39</f>
        <v>37100</v>
      </c>
      <c r="G39" s="62">
        <f>'2022'!G39</f>
        <v>202200</v>
      </c>
      <c r="H39" s="69">
        <f>100*G39/'2019'!G39-100</f>
        <v>-27.178434444384422</v>
      </c>
      <c r="I39" s="62">
        <f>'2022'!I39</f>
        <v>150614</v>
      </c>
      <c r="J39" s="62">
        <f>'2022'!J39</f>
        <v>51586</v>
      </c>
      <c r="K39" s="69">
        <f>110*I39/'2019'!I39-100</f>
        <v>-11.130743565811642</v>
      </c>
      <c r="L39" s="69">
        <f>110*J39/'2019'!J39-100</f>
        <v>-37.806639704512328</v>
      </c>
      <c r="M39" s="62">
        <f>'2022'!M39</f>
        <v>358017</v>
      </c>
      <c r="N39" s="69">
        <f>100*M39/'2019'!M39-100</f>
        <v>-19.634691921425315</v>
      </c>
      <c r="O39" s="62">
        <f>'2022'!O39</f>
        <v>264878</v>
      </c>
      <c r="P39" s="62">
        <f>'2022'!P39</f>
        <v>93139</v>
      </c>
      <c r="Q39" s="69">
        <f>110*O39/'2019'!O39-100</f>
        <v>0.66152820339193852</v>
      </c>
      <c r="R39" s="69">
        <f>110*P39/'2019'!P39-100</f>
        <v>-34.340216360327105</v>
      </c>
      <c r="S39" s="62">
        <f>'2022'!S39</f>
        <v>1.8</v>
      </c>
    </row>
    <row r="40" spans="1:19" s="57" customFormat="1" x14ac:dyDescent="0.2">
      <c r="A40" s="59">
        <v>212</v>
      </c>
      <c r="B40" s="60" t="s">
        <v>26</v>
      </c>
      <c r="C40" s="62">
        <f>'2022'!C40</f>
        <v>568</v>
      </c>
      <c r="D40" s="62">
        <f>'2022'!D40</f>
        <v>548</v>
      </c>
      <c r="E40" s="62">
        <f>'2022'!E40</f>
        <v>47156</v>
      </c>
      <c r="F40" s="62">
        <f>'2022'!F40</f>
        <v>45230</v>
      </c>
      <c r="G40" s="62">
        <f>'2022'!G40</f>
        <v>236218</v>
      </c>
      <c r="H40" s="69">
        <f>100*G40/'2019'!G40-100</f>
        <v>-17.886057336332129</v>
      </c>
      <c r="I40" s="62">
        <f>'2022'!I40</f>
        <v>201134</v>
      </c>
      <c r="J40" s="62">
        <f>'2022'!J40</f>
        <v>35084</v>
      </c>
      <c r="K40" s="69">
        <f>110*I40/'2019'!I40-100</f>
        <v>-6.3776505486228388</v>
      </c>
      <c r="L40" s="69">
        <f>110*J40/'2019'!J40-100</f>
        <v>-24.847328244274806</v>
      </c>
      <c r="M40" s="62">
        <f>'2022'!M40</f>
        <v>492515</v>
      </c>
      <c r="N40" s="69">
        <f>100*M40/'2019'!M40-100</f>
        <v>-12.514721059241268</v>
      </c>
      <c r="O40" s="62">
        <f>'2022'!O40</f>
        <v>422727</v>
      </c>
      <c r="P40" s="62">
        <f>'2022'!P40</f>
        <v>69788</v>
      </c>
      <c r="Q40" s="69">
        <f>110*O40/'2019'!O40-100</f>
        <v>-0.44623665122333023</v>
      </c>
      <c r="R40" s="69">
        <f>110*P40/'2019'!P40-100</f>
        <v>-19.938676539604728</v>
      </c>
      <c r="S40" s="62">
        <f>'2022'!S40</f>
        <v>2.1</v>
      </c>
    </row>
    <row r="41" spans="1:19" s="50" customFormat="1" x14ac:dyDescent="0.2">
      <c r="A41" s="46"/>
      <c r="B41" s="47" t="s">
        <v>80</v>
      </c>
      <c r="C41" s="48"/>
      <c r="D41" s="48"/>
      <c r="E41" s="48"/>
      <c r="F41" s="48"/>
      <c r="G41" s="48">
        <f>SUM(G36:G40)</f>
        <v>848574</v>
      </c>
      <c r="H41" s="70">
        <f>G41/'2019'!G41*100-100</f>
        <v>-19.989854636553673</v>
      </c>
      <c r="I41" s="48">
        <f>SUM(I36:I40)</f>
        <v>670426</v>
      </c>
      <c r="J41" s="48">
        <f>SUM(J36:J40)</f>
        <v>178148</v>
      </c>
      <c r="K41" s="70">
        <f>I41/'2019'!I41*100-100</f>
        <v>-14.873565991378484</v>
      </c>
      <c r="L41" s="70">
        <f>J41/'2019'!J41*100-100</f>
        <v>-34.748624632808088</v>
      </c>
      <c r="M41" s="48">
        <f>SUM(M36:M40)</f>
        <v>1685578</v>
      </c>
      <c r="N41" s="70">
        <f>M41/'2019'!M41*100-100</f>
        <v>-13.359006596849923</v>
      </c>
      <c r="O41" s="48">
        <f>SUM(O36:O40)</f>
        <v>1342226</v>
      </c>
      <c r="P41" s="48">
        <f>SUM(P36:P40)</f>
        <v>343352</v>
      </c>
      <c r="Q41" s="70">
        <f>O41/'2019'!O41*100-100</f>
        <v>-7.4097655902392319</v>
      </c>
      <c r="R41" s="70">
        <f>P41/'2019'!P41*100-100</f>
        <v>-30.752491262179007</v>
      </c>
      <c r="S41" s="48"/>
    </row>
    <row r="42" spans="1:19" s="51" customFormat="1" x14ac:dyDescent="0.2">
      <c r="A42" s="52"/>
      <c r="B42" s="53" t="s">
        <v>71</v>
      </c>
      <c r="C42" s="54"/>
      <c r="D42" s="54"/>
      <c r="E42" s="54"/>
      <c r="F42" s="54"/>
      <c r="G42" s="54">
        <f>G41+G32+G23+G14</f>
        <v>2346349</v>
      </c>
      <c r="H42" s="70">
        <f>G42/'2019'!G42*100-100</f>
        <v>-43.570060120452546</v>
      </c>
      <c r="I42" s="54">
        <f>I41+I32+I23+I14</f>
        <v>1880284</v>
      </c>
      <c r="J42" s="54">
        <f>J41+J32+J23+J14</f>
        <v>466065</v>
      </c>
      <c r="K42" s="70">
        <f>I42/'2019'!I42*100-100</f>
        <v>-39.405704864632483</v>
      </c>
      <c r="L42" s="70">
        <f>J42/'2019'!J42*100-100</f>
        <v>-55.819663195612918</v>
      </c>
      <c r="M42" s="54">
        <f>M41+M32+M23+M14</f>
        <v>4799897</v>
      </c>
      <c r="N42" s="70">
        <f>M42/'2019'!M42*100-100</f>
        <v>-37.334829670453772</v>
      </c>
      <c r="O42" s="54">
        <f>O41+O32+O23+O14</f>
        <v>3881131</v>
      </c>
      <c r="P42" s="54">
        <f t="shared" ref="P42" si="0">P41+P32+P23+P14</f>
        <v>918766</v>
      </c>
      <c r="Q42" s="70">
        <f>O42/'2019'!O42*100-100</f>
        <v>-31.733015269055358</v>
      </c>
      <c r="R42" s="70">
        <f>P42/'2019'!P42*100-100</f>
        <v>-53.465335000701494</v>
      </c>
      <c r="S42" s="54"/>
    </row>
    <row r="43" spans="1:19" s="42" customFormat="1" x14ac:dyDescent="0.2">
      <c r="A43" s="38"/>
      <c r="B43" s="39"/>
      <c r="C43" s="40"/>
      <c r="D43" s="40"/>
      <c r="E43" s="40"/>
      <c r="F43" s="40"/>
      <c r="G43" s="40"/>
      <c r="H43" s="41"/>
      <c r="I43" s="40"/>
      <c r="J43" s="40"/>
      <c r="K43" s="40"/>
      <c r="L43" s="40"/>
      <c r="M43" s="40"/>
      <c r="N43" s="41"/>
      <c r="O43" s="40"/>
      <c r="P43" s="40"/>
      <c r="Q43" s="40"/>
      <c r="R43" s="40"/>
      <c r="S43" s="40"/>
    </row>
    <row r="44" spans="1:19" x14ac:dyDescent="0.2">
      <c r="A44" s="91" t="s">
        <v>30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</row>
    <row r="45" spans="1:19" s="57" customFormat="1" x14ac:dyDescent="0.2">
      <c r="A45" s="59">
        <v>208</v>
      </c>
      <c r="B45" s="60" t="s">
        <v>18</v>
      </c>
      <c r="C45" s="62">
        <f>'2022'!C45</f>
        <v>77</v>
      </c>
      <c r="D45" s="62">
        <f>'2022'!D45</f>
        <v>74</v>
      </c>
      <c r="E45" s="62">
        <f>'2022'!E45</f>
        <v>6228</v>
      </c>
      <c r="F45" s="62">
        <f>'2022'!F45</f>
        <v>5899</v>
      </c>
      <c r="G45" s="62">
        <f>'2022'!G45</f>
        <v>32317</v>
      </c>
      <c r="H45" s="69">
        <f>100*G45/'2019'!G45-100</f>
        <v>-9.5800341344674251</v>
      </c>
      <c r="I45" s="62">
        <f>'2022'!I45</f>
        <v>28085</v>
      </c>
      <c r="J45" s="62">
        <f>'2022'!J45</f>
        <v>4232</v>
      </c>
      <c r="K45" s="69">
        <f>110*I45/'2019'!I45-100</f>
        <v>3.6868602114448663</v>
      </c>
      <c r="L45" s="69">
        <f>110*J45/'2019'!J45-100</f>
        <v>-21.708711738984192</v>
      </c>
      <c r="M45" s="62">
        <f>'2022'!M45</f>
        <v>77738</v>
      </c>
      <c r="N45" s="69">
        <f>100*M45/'2019'!M45-100</f>
        <v>0.14428155514904972</v>
      </c>
      <c r="O45" s="62">
        <f>'2022'!O45</f>
        <v>68469</v>
      </c>
      <c r="P45" s="62">
        <f>'2022'!P45</f>
        <v>9269</v>
      </c>
      <c r="Q45" s="69">
        <f>110*O45/'2019'!O45-100</f>
        <v>13.007187120200456</v>
      </c>
      <c r="R45" s="69">
        <f>110*P45/'2019'!P45-100</f>
        <v>-7.1327078968940754</v>
      </c>
      <c r="S45" s="62">
        <f>'2022'!S45</f>
        <v>2.4</v>
      </c>
    </row>
    <row r="46" spans="1:19" s="57" customFormat="1" x14ac:dyDescent="0.2">
      <c r="A46" s="59">
        <v>209</v>
      </c>
      <c r="B46" s="60" t="s">
        <v>20</v>
      </c>
      <c r="C46" s="62">
        <f>'2022'!C46</f>
        <v>225</v>
      </c>
      <c r="D46" s="62">
        <f>'2022'!D46</f>
        <v>216</v>
      </c>
      <c r="E46" s="62">
        <f>'2022'!E46</f>
        <v>19339</v>
      </c>
      <c r="F46" s="62">
        <f>'2022'!F46</f>
        <v>18585</v>
      </c>
      <c r="G46" s="62">
        <f>'2022'!G46</f>
        <v>125989</v>
      </c>
      <c r="H46" s="69">
        <f>100*G46/'2019'!G46-100</f>
        <v>-16.430196538846772</v>
      </c>
      <c r="I46" s="62">
        <f>'2022'!I46</f>
        <v>107915</v>
      </c>
      <c r="J46" s="62">
        <f>'2022'!J46</f>
        <v>18074</v>
      </c>
      <c r="K46" s="69">
        <f>110*I46/'2019'!I46-100</f>
        <v>-5.7099169943206647</v>
      </c>
      <c r="L46" s="69">
        <f>110*J46/'2019'!J46-100</f>
        <v>-20.039414414414409</v>
      </c>
      <c r="M46" s="62">
        <f>'2022'!M46</f>
        <v>261639</v>
      </c>
      <c r="N46" s="69">
        <f>100*M46/'2019'!M46-100</f>
        <v>-8.2248576750255182</v>
      </c>
      <c r="O46" s="62">
        <f>'2022'!O46</f>
        <v>221184</v>
      </c>
      <c r="P46" s="62">
        <f>'2022'!P46</f>
        <v>40455</v>
      </c>
      <c r="Q46" s="69">
        <f>110*O46/'2019'!O46-100</f>
        <v>4.0754571703561169</v>
      </c>
      <c r="R46" s="69">
        <f>110*P46/'2019'!P46-100</f>
        <v>-13.274672591206738</v>
      </c>
      <c r="S46" s="62">
        <f>'2022'!S46</f>
        <v>2.1</v>
      </c>
    </row>
    <row r="47" spans="1:19" s="57" customFormat="1" x14ac:dyDescent="0.2">
      <c r="A47" s="59">
        <v>210</v>
      </c>
      <c r="B47" s="60" t="s">
        <v>22</v>
      </c>
      <c r="C47" s="62">
        <f>'2022'!C47</f>
        <v>386</v>
      </c>
      <c r="D47" s="62">
        <f>'2022'!D47</f>
        <v>363</v>
      </c>
      <c r="E47" s="62">
        <f>'2022'!E47</f>
        <v>45164</v>
      </c>
      <c r="F47" s="62">
        <f>'2022'!F47</f>
        <v>43081</v>
      </c>
      <c r="G47" s="62">
        <f>'2022'!G47</f>
        <v>355042</v>
      </c>
      <c r="H47" s="69">
        <f>100*G47/'2019'!G47-100</f>
        <v>-5.817907866325001</v>
      </c>
      <c r="I47" s="62">
        <f>'2022'!I47</f>
        <v>261931</v>
      </c>
      <c r="J47" s="62">
        <f>'2022'!J47</f>
        <v>93111</v>
      </c>
      <c r="K47" s="69">
        <f>110*I47/'2019'!I47-100</f>
        <v>12.704766375246919</v>
      </c>
      <c r="L47" s="69">
        <f>110*J47/'2019'!J47-100</f>
        <v>-15.583166431768163</v>
      </c>
      <c r="M47" s="62">
        <f>'2022'!M47</f>
        <v>655883</v>
      </c>
      <c r="N47" s="69">
        <f>100*M47/'2019'!M47-100</f>
        <v>-2.4507667755863309</v>
      </c>
      <c r="O47" s="62">
        <f>'2022'!O47</f>
        <v>483769</v>
      </c>
      <c r="P47" s="62">
        <f>'2022'!P47</f>
        <v>172114</v>
      </c>
      <c r="Q47" s="69">
        <f>110*O47/'2019'!O47-100</f>
        <v>16.851645685250205</v>
      </c>
      <c r="R47" s="69">
        <f>110*P47/'2019'!P47-100</f>
        <v>-12.73638215691517</v>
      </c>
      <c r="S47" s="62">
        <f>'2022'!S47</f>
        <v>1.8</v>
      </c>
    </row>
    <row r="48" spans="1:19" s="57" customFormat="1" x14ac:dyDescent="0.2">
      <c r="A48" s="59">
        <v>211</v>
      </c>
      <c r="B48" s="60" t="s">
        <v>24</v>
      </c>
      <c r="C48" s="62">
        <f>'2022'!C48</f>
        <v>324</v>
      </c>
      <c r="D48" s="62">
        <f>'2022'!D48</f>
        <v>304</v>
      </c>
      <c r="E48" s="62">
        <f>'2022'!E48</f>
        <v>40429</v>
      </c>
      <c r="F48" s="62">
        <f>'2022'!F48</f>
        <v>38726</v>
      </c>
      <c r="G48" s="62">
        <f>'2022'!G48</f>
        <v>295409</v>
      </c>
      <c r="H48" s="69">
        <f>100*G48/'2019'!G48-100</f>
        <v>-6.4684855258533673</v>
      </c>
      <c r="I48" s="62">
        <f>'2022'!I48</f>
        <v>215252</v>
      </c>
      <c r="J48" s="62">
        <f>'2022'!J48</f>
        <v>80157</v>
      </c>
      <c r="K48" s="69">
        <f>110*I48/'2019'!I48-100</f>
        <v>6.9401249260425146</v>
      </c>
      <c r="L48" s="69">
        <f>110*J48/'2019'!J48-100</f>
        <v>-6.6244122506036405</v>
      </c>
      <c r="M48" s="62">
        <f>'2022'!M48</f>
        <v>510040</v>
      </c>
      <c r="N48" s="69">
        <f>100*M48/'2019'!M48-100</f>
        <v>0.53436724492389942</v>
      </c>
      <c r="O48" s="62">
        <f>'2022'!O48</f>
        <v>359305</v>
      </c>
      <c r="P48" s="62">
        <f>'2022'!P48</f>
        <v>150735</v>
      </c>
      <c r="Q48" s="69">
        <f>110*O48/'2019'!O48-100</f>
        <v>14.553377600913564</v>
      </c>
      <c r="R48" s="69">
        <f>110*P48/'2019'!P48-100</f>
        <v>2.1579608886917327</v>
      </c>
      <c r="S48" s="62">
        <f>'2022'!S48</f>
        <v>1.7</v>
      </c>
    </row>
    <row r="49" spans="1:19" s="57" customFormat="1" x14ac:dyDescent="0.2">
      <c r="A49" s="59">
        <v>212</v>
      </c>
      <c r="B49" s="60" t="s">
        <v>26</v>
      </c>
      <c r="C49" s="62">
        <f>'2022'!C49</f>
        <v>571</v>
      </c>
      <c r="D49" s="62">
        <f>'2022'!D49</f>
        <v>552</v>
      </c>
      <c r="E49" s="62">
        <f>'2022'!E49</f>
        <v>47384</v>
      </c>
      <c r="F49" s="62">
        <f>'2022'!F49</f>
        <v>45392</v>
      </c>
      <c r="G49" s="62">
        <f>'2022'!G49</f>
        <v>295496</v>
      </c>
      <c r="H49" s="69">
        <f>100*G49/'2019'!G49-100</f>
        <v>-12.233950921630239</v>
      </c>
      <c r="I49" s="62">
        <f>'2022'!I49</f>
        <v>255220</v>
      </c>
      <c r="J49" s="62">
        <f>'2022'!J49</f>
        <v>40276</v>
      </c>
      <c r="K49" s="69">
        <f>110*I49/'2019'!I49-100</f>
        <v>-1.708551862251511</v>
      </c>
      <c r="L49" s="69">
        <f>110*J49/'2019'!J49-100</f>
        <v>-13.239072536424885</v>
      </c>
      <c r="M49" s="62">
        <f>'2022'!M49</f>
        <v>586643</v>
      </c>
      <c r="N49" s="69">
        <f>100*M49/'2019'!M49-100</f>
        <v>-7.2614084925629641</v>
      </c>
      <c r="O49" s="62">
        <f>'2022'!O49</f>
        <v>507165</v>
      </c>
      <c r="P49" s="62">
        <f>'2022'!P49</f>
        <v>79478</v>
      </c>
      <c r="Q49" s="69">
        <f>110*O49/'2019'!O49-100</f>
        <v>3.9477802993884836</v>
      </c>
      <c r="R49" s="69">
        <f>110*P49/'2019'!P49-100</f>
        <v>-8.8203331143164121</v>
      </c>
      <c r="S49" s="62">
        <f>'2022'!S49</f>
        <v>2</v>
      </c>
    </row>
    <row r="50" spans="1:19" s="50" customFormat="1" x14ac:dyDescent="0.2">
      <c r="A50" s="46"/>
      <c r="B50" s="47" t="s">
        <v>80</v>
      </c>
      <c r="C50" s="48"/>
      <c r="D50" s="48"/>
      <c r="E50" s="48"/>
      <c r="F50" s="48"/>
      <c r="G50" s="48">
        <f>SUM(G45:G49)</f>
        <v>1104253</v>
      </c>
      <c r="H50" s="70">
        <f>G50/'2019'!G50*100-100</f>
        <v>-9.1896457151691635</v>
      </c>
      <c r="I50" s="48">
        <f>SUM(I45:I49)</f>
        <v>868403</v>
      </c>
      <c r="J50" s="48">
        <f>SUM(J45:J49)</f>
        <v>235850</v>
      </c>
      <c r="K50" s="70">
        <f>I50/'2019'!I50*100-100</f>
        <v>-5.4406294644412725</v>
      </c>
      <c r="L50" s="70">
        <f>J50/'2019'!J50*100-100</f>
        <v>-20.757582375491808</v>
      </c>
      <c r="M50" s="48">
        <f>SUM(M45:M49)</f>
        <v>2091943</v>
      </c>
      <c r="N50" s="70">
        <f>M50/'2019'!M50*100-100</f>
        <v>-3.8178282099145804</v>
      </c>
      <c r="O50" s="48">
        <f>SUM(O45:O49)</f>
        <v>1639892</v>
      </c>
      <c r="P50" s="48">
        <f>SUM(P45:P49)</f>
        <v>452051</v>
      </c>
      <c r="Q50" s="70">
        <f>O50/'2019'!O50*100-100</f>
        <v>0.14350776957169842</v>
      </c>
      <c r="R50" s="70">
        <f>P50/'2019'!P50*100-100</f>
        <v>-15.887786126027564</v>
      </c>
      <c r="S50" s="48"/>
    </row>
    <row r="51" spans="1:19" s="51" customFormat="1" x14ac:dyDescent="0.2">
      <c r="A51" s="52"/>
      <c r="B51" s="53" t="s">
        <v>72</v>
      </c>
      <c r="C51" s="54"/>
      <c r="D51" s="54"/>
      <c r="E51" s="54"/>
      <c r="F51" s="54"/>
      <c r="G51" s="54">
        <f>G50+G41+G32+G23+G14</f>
        <v>3450602</v>
      </c>
      <c r="H51" s="70">
        <f>G51/'2019'!G51*100-100</f>
        <v>-35.7906283698224</v>
      </c>
      <c r="I51" s="54">
        <f>I50+I41+I32+I23+I14</f>
        <v>2748687</v>
      </c>
      <c r="J51" s="54">
        <f>J50+J41+J32+J23+J14</f>
        <v>701915</v>
      </c>
      <c r="K51" s="70">
        <f>I51/'2019'!I51*100-100</f>
        <v>-31.649168369829809</v>
      </c>
      <c r="L51" s="70">
        <f>J51/'2019'!J51*100-100</f>
        <v>-48.10416799132895</v>
      </c>
      <c r="M51" s="54">
        <f>M50+M41+M32+M23+M14</f>
        <v>6891840</v>
      </c>
      <c r="N51" s="70">
        <f>M51/'2019'!M51*100-100</f>
        <v>-29.922326063368487</v>
      </c>
      <c r="O51" s="54">
        <f>O50+O41+O32+O23+O14</f>
        <v>5521023</v>
      </c>
      <c r="P51" s="54">
        <f>P50+P41+P32+P23+P14</f>
        <v>1370817</v>
      </c>
      <c r="Q51" s="70">
        <f>O51/'2019'!O51*100-100</f>
        <v>-24.604678068369239</v>
      </c>
      <c r="R51" s="70">
        <f>P51/'2019'!P51*100-100</f>
        <v>-45.425066495952912</v>
      </c>
      <c r="S51" s="54"/>
    </row>
    <row r="52" spans="1:19" s="42" customFormat="1" x14ac:dyDescent="0.2">
      <c r="A52" s="38"/>
      <c r="B52" s="39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1"/>
      <c r="O52" s="40"/>
      <c r="P52" s="40"/>
      <c r="Q52" s="40"/>
      <c r="R52" s="40"/>
      <c r="S52" s="40"/>
    </row>
    <row r="53" spans="1:19" x14ac:dyDescent="0.2">
      <c r="A53" s="91" t="s">
        <v>31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 s="57" customFormat="1" x14ac:dyDescent="0.2">
      <c r="A54" s="59">
        <v>208</v>
      </c>
      <c r="B54" s="60" t="s">
        <v>18</v>
      </c>
      <c r="C54" s="62">
        <f>'2022'!C54</f>
        <v>0</v>
      </c>
      <c r="D54" s="62">
        <f>'2022'!D54</f>
        <v>0</v>
      </c>
      <c r="E54" s="62">
        <f>'2022'!E54</f>
        <v>0</v>
      </c>
      <c r="F54" s="62">
        <f>'2022'!F54</f>
        <v>0</v>
      </c>
      <c r="G54" s="62">
        <f>'2022'!G54</f>
        <v>0</v>
      </c>
      <c r="H54" s="69">
        <f>100*G54/'2019'!G54-100</f>
        <v>-100</v>
      </c>
      <c r="I54" s="62">
        <f>'2022'!I54</f>
        <v>0</v>
      </c>
      <c r="J54" s="62">
        <f>'2022'!J54</f>
        <v>0</v>
      </c>
      <c r="K54" s="69">
        <f>110*I54/'2019'!I54-100</f>
        <v>-100</v>
      </c>
      <c r="L54" s="69">
        <f>110*J54/'2019'!J54-100</f>
        <v>-100</v>
      </c>
      <c r="M54" s="62">
        <f>'2022'!M54</f>
        <v>0</v>
      </c>
      <c r="N54" s="69">
        <f>100*M54/'2019'!M54-100</f>
        <v>-100</v>
      </c>
      <c r="O54" s="62">
        <f>'2022'!O54</f>
        <v>0</v>
      </c>
      <c r="P54" s="62">
        <f>'2022'!P54</f>
        <v>0</v>
      </c>
      <c r="Q54" s="69">
        <f>110*O54/'2019'!O54-100</f>
        <v>-100</v>
      </c>
      <c r="R54" s="69">
        <f>110*P54/'2019'!P54-100</f>
        <v>-100</v>
      </c>
      <c r="S54" s="62">
        <f>'2022'!S54</f>
        <v>0</v>
      </c>
    </row>
    <row r="55" spans="1:19" s="57" customFormat="1" x14ac:dyDescent="0.2">
      <c r="A55" s="59">
        <v>209</v>
      </c>
      <c r="B55" s="60" t="s">
        <v>20</v>
      </c>
      <c r="C55" s="62">
        <f>'2022'!C55</f>
        <v>0</v>
      </c>
      <c r="D55" s="62">
        <f>'2022'!D55</f>
        <v>0</v>
      </c>
      <c r="E55" s="62">
        <f>'2022'!E55</f>
        <v>0</v>
      </c>
      <c r="F55" s="62">
        <f>'2022'!F55</f>
        <v>0</v>
      </c>
      <c r="G55" s="62">
        <f>'2022'!G55</f>
        <v>0</v>
      </c>
      <c r="H55" s="69">
        <f>100*G55/'2019'!G55-100</f>
        <v>-100</v>
      </c>
      <c r="I55" s="62">
        <f>'2022'!I55</f>
        <v>0</v>
      </c>
      <c r="J55" s="62">
        <f>'2022'!J55</f>
        <v>0</v>
      </c>
      <c r="K55" s="69">
        <f>110*I55/'2019'!I55-100</f>
        <v>-100</v>
      </c>
      <c r="L55" s="69">
        <f>110*J55/'2019'!J55-100</f>
        <v>-100</v>
      </c>
      <c r="M55" s="62">
        <f>'2022'!M55</f>
        <v>0</v>
      </c>
      <c r="N55" s="69">
        <f>100*M55/'2019'!M55-100</f>
        <v>-100</v>
      </c>
      <c r="O55" s="62">
        <f>'2022'!O55</f>
        <v>0</v>
      </c>
      <c r="P55" s="62">
        <f>'2022'!P55</f>
        <v>0</v>
      </c>
      <c r="Q55" s="69">
        <f>110*O55/'2019'!O55-100</f>
        <v>-100</v>
      </c>
      <c r="R55" s="69">
        <f>110*P55/'2019'!P55-100</f>
        <v>-100</v>
      </c>
      <c r="S55" s="62">
        <f>'2022'!S55</f>
        <v>0</v>
      </c>
    </row>
    <row r="56" spans="1:19" s="57" customFormat="1" x14ac:dyDescent="0.2">
      <c r="A56" s="59">
        <v>210</v>
      </c>
      <c r="B56" s="60" t="s">
        <v>22</v>
      </c>
      <c r="C56" s="62">
        <f>'2022'!C56</f>
        <v>0</v>
      </c>
      <c r="D56" s="62">
        <f>'2022'!D56</f>
        <v>0</v>
      </c>
      <c r="E56" s="62">
        <f>'2022'!E56</f>
        <v>0</v>
      </c>
      <c r="F56" s="62">
        <f>'2022'!F56</f>
        <v>0</v>
      </c>
      <c r="G56" s="62">
        <f>'2022'!G56</f>
        <v>0</v>
      </c>
      <c r="H56" s="69">
        <f>100*G56/'2019'!G56-100</f>
        <v>-100</v>
      </c>
      <c r="I56" s="62">
        <f>'2022'!I56</f>
        <v>0</v>
      </c>
      <c r="J56" s="62">
        <f>'2022'!J56</f>
        <v>0</v>
      </c>
      <c r="K56" s="69">
        <f>110*I56/'2019'!I56-100</f>
        <v>-100</v>
      </c>
      <c r="L56" s="69">
        <f>110*J56/'2019'!J56-100</f>
        <v>-100</v>
      </c>
      <c r="M56" s="62">
        <f>'2022'!M56</f>
        <v>0</v>
      </c>
      <c r="N56" s="69">
        <f>100*M56/'2019'!M56-100</f>
        <v>-100</v>
      </c>
      <c r="O56" s="62">
        <f>'2022'!O56</f>
        <v>0</v>
      </c>
      <c r="P56" s="62">
        <f>'2022'!P56</f>
        <v>0</v>
      </c>
      <c r="Q56" s="69">
        <f>110*O56/'2019'!O56-100</f>
        <v>-100</v>
      </c>
      <c r="R56" s="69">
        <f>110*P56/'2019'!P56-100</f>
        <v>-100</v>
      </c>
      <c r="S56" s="62">
        <f>'2022'!S56</f>
        <v>0</v>
      </c>
    </row>
    <row r="57" spans="1:19" s="57" customFormat="1" x14ac:dyDescent="0.2">
      <c r="A57" s="59">
        <v>211</v>
      </c>
      <c r="B57" s="60" t="s">
        <v>24</v>
      </c>
      <c r="C57" s="62">
        <f>'2022'!C57</f>
        <v>0</v>
      </c>
      <c r="D57" s="62">
        <f>'2022'!D57</f>
        <v>0</v>
      </c>
      <c r="E57" s="62">
        <f>'2022'!E57</f>
        <v>0</v>
      </c>
      <c r="F57" s="62">
        <f>'2022'!F57</f>
        <v>0</v>
      </c>
      <c r="G57" s="62">
        <f>'2022'!G57</f>
        <v>0</v>
      </c>
      <c r="H57" s="69">
        <f>100*G57/'2019'!G57-100</f>
        <v>-100</v>
      </c>
      <c r="I57" s="62">
        <f>'2022'!I57</f>
        <v>0</v>
      </c>
      <c r="J57" s="62">
        <f>'2022'!J57</f>
        <v>0</v>
      </c>
      <c r="K57" s="69">
        <f>110*I57/'2019'!I57-100</f>
        <v>-100</v>
      </c>
      <c r="L57" s="69">
        <f>110*J57/'2019'!J57-100</f>
        <v>-100</v>
      </c>
      <c r="M57" s="62">
        <f>'2022'!M57</f>
        <v>0</v>
      </c>
      <c r="N57" s="69">
        <f>100*M57/'2019'!M57-100</f>
        <v>-100</v>
      </c>
      <c r="O57" s="62">
        <f>'2022'!O57</f>
        <v>0</v>
      </c>
      <c r="P57" s="62">
        <f>'2022'!P57</f>
        <v>0</v>
      </c>
      <c r="Q57" s="69">
        <f>110*O57/'2019'!O57-100</f>
        <v>-100</v>
      </c>
      <c r="R57" s="69">
        <f>110*P57/'2019'!P57-100</f>
        <v>-100</v>
      </c>
      <c r="S57" s="62">
        <f>'2022'!S57</f>
        <v>0</v>
      </c>
    </row>
    <row r="58" spans="1:19" s="57" customFormat="1" x14ac:dyDescent="0.2">
      <c r="A58" s="59">
        <v>212</v>
      </c>
      <c r="B58" s="60" t="s">
        <v>26</v>
      </c>
      <c r="C58" s="62">
        <f>'2022'!C58</f>
        <v>0</v>
      </c>
      <c r="D58" s="62">
        <f>'2022'!D58</f>
        <v>0</v>
      </c>
      <c r="E58" s="62">
        <f>'2022'!E58</f>
        <v>0</v>
      </c>
      <c r="F58" s="62">
        <f>'2022'!F58</f>
        <v>0</v>
      </c>
      <c r="G58" s="62">
        <f>'2022'!G58</f>
        <v>0</v>
      </c>
      <c r="H58" s="69">
        <f>100*G58/'2019'!G58-100</f>
        <v>-100</v>
      </c>
      <c r="I58" s="62">
        <f>'2022'!I58</f>
        <v>0</v>
      </c>
      <c r="J58" s="62">
        <f>'2022'!J58</f>
        <v>0</v>
      </c>
      <c r="K58" s="69">
        <f>110*I58/'2019'!I58-100</f>
        <v>-100</v>
      </c>
      <c r="L58" s="69">
        <f>110*J58/'2019'!J58-100</f>
        <v>-100</v>
      </c>
      <c r="M58" s="62">
        <f>'2022'!M58</f>
        <v>0</v>
      </c>
      <c r="N58" s="69">
        <f>100*M58/'2019'!M58-100</f>
        <v>-100</v>
      </c>
      <c r="O58" s="62">
        <f>'2022'!O58</f>
        <v>0</v>
      </c>
      <c r="P58" s="62">
        <f>'2022'!P58</f>
        <v>0</v>
      </c>
      <c r="Q58" s="69">
        <f>110*O58/'2019'!O58-100</f>
        <v>-100</v>
      </c>
      <c r="R58" s="69">
        <f>110*P58/'2019'!P58-100</f>
        <v>-100</v>
      </c>
      <c r="S58" s="62">
        <f>'2022'!S58</f>
        <v>0</v>
      </c>
    </row>
    <row r="59" spans="1:19" s="50" customFormat="1" x14ac:dyDescent="0.2">
      <c r="A59" s="46"/>
      <c r="B59" s="47" t="s">
        <v>80</v>
      </c>
      <c r="C59" s="48"/>
      <c r="D59" s="48"/>
      <c r="E59" s="48"/>
      <c r="F59" s="48"/>
      <c r="G59" s="48">
        <f>SUM(G54:G58)</f>
        <v>0</v>
      </c>
      <c r="H59" s="70">
        <f>G59/'2019'!G59*100-100</f>
        <v>-100</v>
      </c>
      <c r="I59" s="48">
        <f>SUM(I54:I58)</f>
        <v>0</v>
      </c>
      <c r="J59" s="48">
        <f>SUM(J54:J58)</f>
        <v>0</v>
      </c>
      <c r="K59" s="70">
        <f>I59/'2019'!I59*100-100</f>
        <v>-100</v>
      </c>
      <c r="L59" s="70">
        <f>J59/'2019'!J59*100-100</f>
        <v>-100</v>
      </c>
      <c r="M59" s="48">
        <f>SUM(M54:M58)</f>
        <v>0</v>
      </c>
      <c r="N59" s="70">
        <f>M59/'2019'!M59*100-100</f>
        <v>-100</v>
      </c>
      <c r="O59" s="48">
        <f>SUM(O54:O58)</f>
        <v>0</v>
      </c>
      <c r="P59" s="48">
        <f>SUM(P54:P58)</f>
        <v>0</v>
      </c>
      <c r="Q59" s="70">
        <f>O59/'2019'!O59*100-100</f>
        <v>-100</v>
      </c>
      <c r="R59" s="70">
        <f>P59/'2019'!P59*100-100</f>
        <v>-100</v>
      </c>
      <c r="S59" s="48"/>
    </row>
    <row r="60" spans="1:19" s="51" customFormat="1" x14ac:dyDescent="0.2">
      <c r="A60" s="52"/>
      <c r="B60" s="53" t="s">
        <v>73</v>
      </c>
      <c r="C60" s="54"/>
      <c r="D60" s="54"/>
      <c r="E60" s="54"/>
      <c r="F60" s="54"/>
      <c r="G60" s="54">
        <f>G59+G50+G41+G32+G23+G14</f>
        <v>3450602</v>
      </c>
      <c r="H60" s="70">
        <f>G60/'2019'!G60*100-100</f>
        <v>-47.352450468443294</v>
      </c>
      <c r="I60" s="54">
        <f>I59+I50+I41+I32+I23+I14</f>
        <v>2748687</v>
      </c>
      <c r="J60" s="54">
        <f>J59+J50+J41+J32+J23+J14</f>
        <v>701915</v>
      </c>
      <c r="K60" s="70">
        <f>I60/'2019'!I60*100-100</f>
        <v>-43.912439572494335</v>
      </c>
      <c r="L60" s="70">
        <f>J60/'2019'!J60*100-100</f>
        <v>-57.548407932998195</v>
      </c>
      <c r="M60" s="54">
        <f>M59+M50+M41+M32+M23+M14</f>
        <v>6891840</v>
      </c>
      <c r="N60" s="70">
        <f>M60/'2019'!M60*100-100</f>
        <v>-42.788968075635871</v>
      </c>
      <c r="O60" s="54">
        <f>O59+O50+O41+O32+O23+O14</f>
        <v>5521023</v>
      </c>
      <c r="P60" s="54">
        <f>P59+P50+P41+P32+P23+P14</f>
        <v>1370817</v>
      </c>
      <c r="Q60" s="70">
        <f>O60/'2019'!O60*100-100</f>
        <v>-38.343468667422641</v>
      </c>
      <c r="R60" s="70">
        <f>P60/'2019'!P60*100-100</f>
        <v>-55.66376421229122</v>
      </c>
      <c r="S60" s="54"/>
    </row>
    <row r="61" spans="1:19" s="42" customFormat="1" x14ac:dyDescent="0.2">
      <c r="A61" s="38"/>
      <c r="B61" s="39"/>
      <c r="C61" s="40"/>
      <c r="D61" s="40"/>
      <c r="E61" s="40"/>
      <c r="F61" s="40"/>
      <c r="G61" s="40"/>
      <c r="H61" s="41"/>
      <c r="I61" s="40"/>
      <c r="J61" s="40"/>
      <c r="K61" s="40"/>
      <c r="L61" s="40"/>
      <c r="M61" s="40"/>
      <c r="N61" s="41"/>
      <c r="O61" s="40"/>
      <c r="P61" s="40"/>
      <c r="Q61" s="40"/>
      <c r="R61" s="40"/>
      <c r="S61" s="40"/>
    </row>
    <row r="62" spans="1:19" x14ac:dyDescent="0.2">
      <c r="A62" s="91" t="s">
        <v>32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</row>
    <row r="63" spans="1:19" s="57" customFormat="1" x14ac:dyDescent="0.2">
      <c r="A63" s="59">
        <v>208</v>
      </c>
      <c r="B63" s="60" t="s">
        <v>18</v>
      </c>
      <c r="C63" s="62">
        <f>'2022'!C63</f>
        <v>0</v>
      </c>
      <c r="D63" s="62">
        <f>'2022'!D63</f>
        <v>0</v>
      </c>
      <c r="E63" s="62">
        <f>'2022'!E63</f>
        <v>0</v>
      </c>
      <c r="F63" s="62">
        <f>'2022'!F63</f>
        <v>0</v>
      </c>
      <c r="G63" s="62">
        <f>'2022'!G63</f>
        <v>0</v>
      </c>
      <c r="H63" s="69">
        <f>100*G63/'2019'!G63-100</f>
        <v>-100</v>
      </c>
      <c r="I63" s="62">
        <f>'2022'!I63</f>
        <v>0</v>
      </c>
      <c r="J63" s="62">
        <f>'2022'!J63</f>
        <v>0</v>
      </c>
      <c r="K63" s="69">
        <f>110*I63/'2019'!I63-100</f>
        <v>-100</v>
      </c>
      <c r="L63" s="69">
        <f>110*J63/'2019'!J63-100</f>
        <v>-100</v>
      </c>
      <c r="M63" s="62">
        <f>'2022'!M63</f>
        <v>0</v>
      </c>
      <c r="N63" s="69">
        <f>100*M63/'2019'!M63-100</f>
        <v>-100</v>
      </c>
      <c r="O63" s="62">
        <f>'2022'!O63</f>
        <v>0</v>
      </c>
      <c r="P63" s="62">
        <f>'2022'!P63</f>
        <v>0</v>
      </c>
      <c r="Q63" s="69">
        <f>110*O63/'2019'!O63-100</f>
        <v>-100</v>
      </c>
      <c r="R63" s="69">
        <f>110*P63/'2019'!P63-100</f>
        <v>-100</v>
      </c>
      <c r="S63" s="62">
        <f>'2022'!S63</f>
        <v>0</v>
      </c>
    </row>
    <row r="64" spans="1:19" s="57" customFormat="1" x14ac:dyDescent="0.2">
      <c r="A64" s="59">
        <v>209</v>
      </c>
      <c r="B64" s="60" t="s">
        <v>20</v>
      </c>
      <c r="C64" s="62">
        <f>'2022'!C64</f>
        <v>0</v>
      </c>
      <c r="D64" s="62">
        <f>'2022'!D64</f>
        <v>0</v>
      </c>
      <c r="E64" s="62">
        <f>'2022'!E64</f>
        <v>0</v>
      </c>
      <c r="F64" s="62">
        <f>'2022'!F64</f>
        <v>0</v>
      </c>
      <c r="G64" s="62">
        <f>'2022'!G64</f>
        <v>0</v>
      </c>
      <c r="H64" s="69">
        <f>100*G64/'2019'!G64-100</f>
        <v>-100</v>
      </c>
      <c r="I64" s="62">
        <f>'2022'!I64</f>
        <v>0</v>
      </c>
      <c r="J64" s="62">
        <f>'2022'!J64</f>
        <v>0</v>
      </c>
      <c r="K64" s="69">
        <f>110*I64/'2019'!I64-100</f>
        <v>-100</v>
      </c>
      <c r="L64" s="69">
        <f>110*J64/'2019'!J64-100</f>
        <v>-100</v>
      </c>
      <c r="M64" s="62">
        <f>'2022'!M64</f>
        <v>0</v>
      </c>
      <c r="N64" s="69">
        <f>100*M64/'2019'!M64-100</f>
        <v>-100</v>
      </c>
      <c r="O64" s="62">
        <f>'2022'!O64</f>
        <v>0</v>
      </c>
      <c r="P64" s="62">
        <f>'2022'!P64</f>
        <v>0</v>
      </c>
      <c r="Q64" s="69">
        <f>110*O64/'2019'!O64-100</f>
        <v>-100</v>
      </c>
      <c r="R64" s="69">
        <f>110*P64/'2019'!P64-100</f>
        <v>-100</v>
      </c>
      <c r="S64" s="62">
        <f>'2022'!S64</f>
        <v>0</v>
      </c>
    </row>
    <row r="65" spans="1:19" s="57" customFormat="1" x14ac:dyDescent="0.2">
      <c r="A65" s="59">
        <v>210</v>
      </c>
      <c r="B65" s="60" t="s">
        <v>22</v>
      </c>
      <c r="C65" s="62">
        <f>'2022'!C65</f>
        <v>0</v>
      </c>
      <c r="D65" s="62">
        <f>'2022'!D65</f>
        <v>0</v>
      </c>
      <c r="E65" s="62">
        <f>'2022'!E65</f>
        <v>0</v>
      </c>
      <c r="F65" s="62">
        <f>'2022'!F65</f>
        <v>0</v>
      </c>
      <c r="G65" s="62">
        <f>'2022'!G65</f>
        <v>0</v>
      </c>
      <c r="H65" s="69">
        <f>100*G65/'2019'!G65-100</f>
        <v>-100</v>
      </c>
      <c r="I65" s="62">
        <f>'2022'!I65</f>
        <v>0</v>
      </c>
      <c r="J65" s="62">
        <f>'2022'!J65</f>
        <v>0</v>
      </c>
      <c r="K65" s="69">
        <f>110*I65/'2019'!I65-100</f>
        <v>-100</v>
      </c>
      <c r="L65" s="69">
        <f>110*J65/'2019'!J65-100</f>
        <v>-100</v>
      </c>
      <c r="M65" s="62">
        <f>'2022'!M65</f>
        <v>0</v>
      </c>
      <c r="N65" s="69">
        <f>100*M65/'2019'!M65-100</f>
        <v>-100</v>
      </c>
      <c r="O65" s="62">
        <f>'2022'!O65</f>
        <v>0</v>
      </c>
      <c r="P65" s="62">
        <f>'2022'!P65</f>
        <v>0</v>
      </c>
      <c r="Q65" s="69">
        <f>110*O65/'2019'!O65-100</f>
        <v>-100</v>
      </c>
      <c r="R65" s="69">
        <f>110*P65/'2019'!P65-100</f>
        <v>-100</v>
      </c>
      <c r="S65" s="62">
        <f>'2022'!S65</f>
        <v>0</v>
      </c>
    </row>
    <row r="66" spans="1:19" s="57" customFormat="1" x14ac:dyDescent="0.2">
      <c r="A66" s="59">
        <v>211</v>
      </c>
      <c r="B66" s="60" t="s">
        <v>24</v>
      </c>
      <c r="C66" s="62">
        <f>'2022'!C66</f>
        <v>0</v>
      </c>
      <c r="D66" s="62">
        <f>'2022'!D66</f>
        <v>0</v>
      </c>
      <c r="E66" s="62">
        <f>'2022'!E66</f>
        <v>0</v>
      </c>
      <c r="F66" s="62">
        <f>'2022'!F66</f>
        <v>0</v>
      </c>
      <c r="G66" s="62">
        <f>'2022'!G66</f>
        <v>0</v>
      </c>
      <c r="H66" s="69">
        <f>100*G66/'2019'!G66-100</f>
        <v>-100</v>
      </c>
      <c r="I66" s="62">
        <f>'2022'!I66</f>
        <v>0</v>
      </c>
      <c r="J66" s="62">
        <f>'2022'!J66</f>
        <v>0</v>
      </c>
      <c r="K66" s="69">
        <f>110*I66/'2019'!I66-100</f>
        <v>-100</v>
      </c>
      <c r="L66" s="69">
        <f>110*J66/'2019'!J66-100</f>
        <v>-100</v>
      </c>
      <c r="M66" s="62">
        <f>'2022'!M66</f>
        <v>0</v>
      </c>
      <c r="N66" s="69">
        <f>100*M66/'2019'!M66-100</f>
        <v>-100</v>
      </c>
      <c r="O66" s="62">
        <f>'2022'!O66</f>
        <v>0</v>
      </c>
      <c r="P66" s="62">
        <f>'2022'!P66</f>
        <v>0</v>
      </c>
      <c r="Q66" s="69">
        <f>110*O66/'2019'!O66-100</f>
        <v>-100</v>
      </c>
      <c r="R66" s="69">
        <f>110*P66/'2019'!P66-100</f>
        <v>-100</v>
      </c>
      <c r="S66" s="62">
        <f>'2022'!S66</f>
        <v>0</v>
      </c>
    </row>
    <row r="67" spans="1:19" s="57" customFormat="1" x14ac:dyDescent="0.2">
      <c r="A67" s="59">
        <v>212</v>
      </c>
      <c r="B67" s="60" t="s">
        <v>26</v>
      </c>
      <c r="C67" s="62">
        <f>'2022'!C67</f>
        <v>0</v>
      </c>
      <c r="D67" s="62">
        <f>'2022'!D67</f>
        <v>0</v>
      </c>
      <c r="E67" s="62">
        <f>'2022'!E67</f>
        <v>0</v>
      </c>
      <c r="F67" s="62">
        <f>'2022'!F67</f>
        <v>0</v>
      </c>
      <c r="G67" s="62">
        <f>'2022'!G67</f>
        <v>0</v>
      </c>
      <c r="H67" s="69">
        <f>100*G67/'2019'!G67-100</f>
        <v>-100</v>
      </c>
      <c r="I67" s="62">
        <f>'2022'!I67</f>
        <v>0</v>
      </c>
      <c r="J67" s="62">
        <f>'2022'!J67</f>
        <v>0</v>
      </c>
      <c r="K67" s="69">
        <f>110*I67/'2019'!I67-100</f>
        <v>-100</v>
      </c>
      <c r="L67" s="69">
        <f>110*J67/'2019'!J67-100</f>
        <v>-100</v>
      </c>
      <c r="M67" s="62">
        <f>'2022'!M67</f>
        <v>0</v>
      </c>
      <c r="N67" s="69">
        <f>100*M67/'2019'!M67-100</f>
        <v>-100</v>
      </c>
      <c r="O67" s="62">
        <f>'2022'!O67</f>
        <v>0</v>
      </c>
      <c r="P67" s="62">
        <f>'2022'!P67</f>
        <v>0</v>
      </c>
      <c r="Q67" s="69">
        <f>110*O67/'2019'!O67-100</f>
        <v>-100</v>
      </c>
      <c r="R67" s="69">
        <f>110*P67/'2019'!P67-100</f>
        <v>-100</v>
      </c>
      <c r="S67" s="62">
        <f>'2022'!S67</f>
        <v>0</v>
      </c>
    </row>
    <row r="68" spans="1:19" s="50" customFormat="1" x14ac:dyDescent="0.2">
      <c r="A68" s="46"/>
      <c r="B68" s="47" t="s">
        <v>80</v>
      </c>
      <c r="C68" s="48"/>
      <c r="D68" s="48"/>
      <c r="E68" s="48"/>
      <c r="F68" s="48"/>
      <c r="G68" s="48">
        <f>SUM(G63:G67)</f>
        <v>0</v>
      </c>
      <c r="H68" s="70">
        <f>G68/'2019'!G68*100-100</f>
        <v>-100</v>
      </c>
      <c r="I68" s="48">
        <f>SUM(I63:I67)</f>
        <v>0</v>
      </c>
      <c r="J68" s="48">
        <f>SUM(J63:J67)</f>
        <v>0</v>
      </c>
      <c r="K68" s="70">
        <f>I68/'2019'!I68*100-100</f>
        <v>-100</v>
      </c>
      <c r="L68" s="70">
        <f>J68/'2019'!J68*100-100</f>
        <v>-100</v>
      </c>
      <c r="M68" s="48">
        <f>SUM(M63:M67)</f>
        <v>0</v>
      </c>
      <c r="N68" s="70">
        <f>M68/'2019'!M68*100-100</f>
        <v>-100</v>
      </c>
      <c r="O68" s="48">
        <f>SUM(O63:O67)</f>
        <v>0</v>
      </c>
      <c r="P68" s="48">
        <f>SUM(P63:P67)</f>
        <v>0</v>
      </c>
      <c r="Q68" s="70">
        <f>O68/'2019'!O68*100-100</f>
        <v>-100</v>
      </c>
      <c r="R68" s="70">
        <f>P68/'2019'!P68*100-100</f>
        <v>-100</v>
      </c>
      <c r="S68" s="48"/>
    </row>
    <row r="69" spans="1:19" s="51" customFormat="1" x14ac:dyDescent="0.2">
      <c r="A69" s="52"/>
      <c r="B69" s="53" t="s">
        <v>74</v>
      </c>
      <c r="C69" s="54"/>
      <c r="D69" s="54"/>
      <c r="E69" s="54"/>
      <c r="F69" s="54"/>
      <c r="G69" s="54">
        <f>G68+G59+G50+G41+G32+G23+G14</f>
        <v>3450602</v>
      </c>
      <c r="H69" s="70">
        <f>G69/'2019'!G69*100-100</f>
        <v>-55.229884923251461</v>
      </c>
      <c r="I69" s="54">
        <f>I68+I59+I50+I41+I32+I23+I14</f>
        <v>2748687</v>
      </c>
      <c r="J69" s="54">
        <f>J68+J59+J50+J41+J32+J23+J14</f>
        <v>701915</v>
      </c>
      <c r="K69" s="70">
        <f>I69/'2019'!I69*100-100</f>
        <v>-52.076981953159461</v>
      </c>
      <c r="L69" s="70">
        <f>J69/'2019'!J69*100-100</f>
        <v>-64.40138394967309</v>
      </c>
      <c r="M69" s="54">
        <f>M68+M59+M50+M41+M32+M23+M14</f>
        <v>6891840</v>
      </c>
      <c r="N69" s="70">
        <f>M69/'2019'!M69*100-100</f>
        <v>-51.41328102126409</v>
      </c>
      <c r="O69" s="54">
        <f>O68+O59+O50+O41+O32+O23+O14</f>
        <v>5521023</v>
      </c>
      <c r="P69" s="54">
        <f>P68+P59+P50+P41+P32+P23+P14</f>
        <v>1370817</v>
      </c>
      <c r="Q69" s="70">
        <f>O69/'2019'!O69*100-100</f>
        <v>-47.478977647028046</v>
      </c>
      <c r="R69" s="70">
        <f>P69/'2019'!P69*100-100</f>
        <v>-62.674399987801536</v>
      </c>
      <c r="S69" s="54"/>
    </row>
    <row r="70" spans="1:19" s="33" customFormat="1" x14ac:dyDescent="0.2">
      <c r="A70" s="34"/>
      <c r="B70" s="35"/>
      <c r="C70" s="36"/>
      <c r="D70" s="36"/>
      <c r="E70" s="36"/>
      <c r="F70" s="36"/>
      <c r="G70" s="36"/>
      <c r="H70" s="37"/>
      <c r="I70" s="36"/>
      <c r="J70" s="36"/>
      <c r="K70" s="36"/>
      <c r="L70" s="36"/>
      <c r="M70" s="36"/>
      <c r="N70" s="37"/>
      <c r="O70" s="36"/>
      <c r="P70" s="36"/>
      <c r="Q70" s="36"/>
      <c r="R70" s="36"/>
      <c r="S70" s="36"/>
    </row>
    <row r="71" spans="1:19" x14ac:dyDescent="0.2">
      <c r="A71" s="91" t="s">
        <v>33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</row>
    <row r="72" spans="1:19" s="57" customFormat="1" x14ac:dyDescent="0.2">
      <c r="A72" s="59">
        <v>208</v>
      </c>
      <c r="B72" s="60" t="s">
        <v>18</v>
      </c>
      <c r="C72" s="62">
        <f>'2022'!C72</f>
        <v>0</v>
      </c>
      <c r="D72" s="62">
        <f>'2022'!D72</f>
        <v>0</v>
      </c>
      <c r="E72" s="62">
        <f>'2022'!E72</f>
        <v>0</v>
      </c>
      <c r="F72" s="62">
        <f>'2022'!F72</f>
        <v>0</v>
      </c>
      <c r="G72" s="62">
        <f>'2022'!G72</f>
        <v>0</v>
      </c>
      <c r="H72" s="69">
        <f>100*G72/'2019'!G72-100</f>
        <v>-100</v>
      </c>
      <c r="I72" s="62">
        <f>'2022'!I72</f>
        <v>0</v>
      </c>
      <c r="J72" s="62">
        <f>'2022'!J72</f>
        <v>0</v>
      </c>
      <c r="K72" s="69">
        <f>110*I72/'2019'!I72-100</f>
        <v>-100</v>
      </c>
      <c r="L72" s="69">
        <f>110*J72/'2019'!J72-100</f>
        <v>-100</v>
      </c>
      <c r="M72" s="62">
        <f>'2022'!M72</f>
        <v>0</v>
      </c>
      <c r="N72" s="69">
        <f>100*M72/'2019'!M72-100</f>
        <v>-100</v>
      </c>
      <c r="O72" s="62">
        <f>'2022'!O72</f>
        <v>0</v>
      </c>
      <c r="P72" s="62">
        <f>'2022'!P72</f>
        <v>0</v>
      </c>
      <c r="Q72" s="69">
        <f>110*O72/'2019'!O72-100</f>
        <v>-100</v>
      </c>
      <c r="R72" s="69">
        <f>110*P72/'2019'!P72-100</f>
        <v>-100</v>
      </c>
      <c r="S72" s="62">
        <f>'2022'!S72</f>
        <v>0</v>
      </c>
    </row>
    <row r="73" spans="1:19" s="57" customFormat="1" x14ac:dyDescent="0.2">
      <c r="A73" s="59">
        <v>209</v>
      </c>
      <c r="B73" s="60" t="s">
        <v>20</v>
      </c>
      <c r="C73" s="62">
        <f>'2022'!C73</f>
        <v>0</v>
      </c>
      <c r="D73" s="62">
        <f>'2022'!D73</f>
        <v>0</v>
      </c>
      <c r="E73" s="62">
        <f>'2022'!E73</f>
        <v>0</v>
      </c>
      <c r="F73" s="62">
        <f>'2022'!F73</f>
        <v>0</v>
      </c>
      <c r="G73" s="62">
        <f>'2022'!G73</f>
        <v>0</v>
      </c>
      <c r="H73" s="69">
        <f>100*G73/'2019'!G73-100</f>
        <v>-100</v>
      </c>
      <c r="I73" s="62">
        <f>'2022'!I73</f>
        <v>0</v>
      </c>
      <c r="J73" s="62">
        <f>'2022'!J73</f>
        <v>0</v>
      </c>
      <c r="K73" s="69">
        <f>110*I73/'2019'!I73-100</f>
        <v>-100</v>
      </c>
      <c r="L73" s="69">
        <f>110*J73/'2019'!J73-100</f>
        <v>-100</v>
      </c>
      <c r="M73" s="62">
        <f>'2022'!M73</f>
        <v>0</v>
      </c>
      <c r="N73" s="69">
        <f>100*M73/'2019'!M73-100</f>
        <v>-100</v>
      </c>
      <c r="O73" s="62">
        <f>'2022'!O73</f>
        <v>0</v>
      </c>
      <c r="P73" s="62">
        <f>'2022'!P73</f>
        <v>0</v>
      </c>
      <c r="Q73" s="69">
        <f>110*O73/'2019'!O73-100</f>
        <v>-100</v>
      </c>
      <c r="R73" s="69">
        <f>110*P73/'2019'!P73-100</f>
        <v>-100</v>
      </c>
      <c r="S73" s="62">
        <f>'2022'!S73</f>
        <v>0</v>
      </c>
    </row>
    <row r="74" spans="1:19" s="57" customFormat="1" x14ac:dyDescent="0.2">
      <c r="A74" s="59">
        <v>210</v>
      </c>
      <c r="B74" s="60" t="s">
        <v>22</v>
      </c>
      <c r="C74" s="62">
        <f>'2022'!C74</f>
        <v>0</v>
      </c>
      <c r="D74" s="62">
        <f>'2022'!D74</f>
        <v>0</v>
      </c>
      <c r="E74" s="62">
        <f>'2022'!E74</f>
        <v>0</v>
      </c>
      <c r="F74" s="62">
        <f>'2022'!F74</f>
        <v>0</v>
      </c>
      <c r="G74" s="62">
        <f>'2022'!G74</f>
        <v>0</v>
      </c>
      <c r="H74" s="69">
        <f>100*G74/'2019'!G74-100</f>
        <v>-100</v>
      </c>
      <c r="I74" s="62">
        <f>'2022'!I74</f>
        <v>0</v>
      </c>
      <c r="J74" s="62">
        <f>'2022'!J74</f>
        <v>0</v>
      </c>
      <c r="K74" s="69">
        <f>110*I74/'2019'!I74-100</f>
        <v>-100</v>
      </c>
      <c r="L74" s="69">
        <f>110*J74/'2019'!J74-100</f>
        <v>-100</v>
      </c>
      <c r="M74" s="62">
        <f>'2022'!M74</f>
        <v>0</v>
      </c>
      <c r="N74" s="69">
        <f>100*M74/'2019'!M74-100</f>
        <v>-100</v>
      </c>
      <c r="O74" s="62">
        <f>'2022'!O74</f>
        <v>0</v>
      </c>
      <c r="P74" s="62">
        <f>'2022'!P74</f>
        <v>0</v>
      </c>
      <c r="Q74" s="69">
        <f>110*O74/'2019'!O74-100</f>
        <v>-100</v>
      </c>
      <c r="R74" s="69">
        <f>110*P74/'2019'!P74-100</f>
        <v>-100</v>
      </c>
      <c r="S74" s="62">
        <f>'2022'!S74</f>
        <v>0</v>
      </c>
    </row>
    <row r="75" spans="1:19" s="57" customFormat="1" x14ac:dyDescent="0.2">
      <c r="A75" s="59">
        <v>211</v>
      </c>
      <c r="B75" s="60" t="s">
        <v>24</v>
      </c>
      <c r="C75" s="62">
        <f>'2022'!C75</f>
        <v>0</v>
      </c>
      <c r="D75" s="62">
        <f>'2022'!D75</f>
        <v>0</v>
      </c>
      <c r="E75" s="62">
        <f>'2022'!E75</f>
        <v>0</v>
      </c>
      <c r="F75" s="62">
        <f>'2022'!F75</f>
        <v>0</v>
      </c>
      <c r="G75" s="62">
        <f>'2022'!G75</f>
        <v>0</v>
      </c>
      <c r="H75" s="69">
        <f>100*G75/'2019'!G75-100</f>
        <v>-100</v>
      </c>
      <c r="I75" s="62">
        <f>'2022'!I75</f>
        <v>0</v>
      </c>
      <c r="J75" s="62">
        <f>'2022'!J75</f>
        <v>0</v>
      </c>
      <c r="K75" s="69">
        <f>110*I75/'2019'!I75-100</f>
        <v>-100</v>
      </c>
      <c r="L75" s="69">
        <f>110*J75/'2019'!J75-100</f>
        <v>-100</v>
      </c>
      <c r="M75" s="62">
        <f>'2022'!M75</f>
        <v>0</v>
      </c>
      <c r="N75" s="69">
        <f>100*M75/'2019'!M75-100</f>
        <v>-100</v>
      </c>
      <c r="O75" s="62">
        <f>'2022'!O75</f>
        <v>0</v>
      </c>
      <c r="P75" s="62">
        <f>'2022'!P75</f>
        <v>0</v>
      </c>
      <c r="Q75" s="69">
        <f>110*O75/'2019'!O75-100</f>
        <v>-100</v>
      </c>
      <c r="R75" s="69">
        <f>110*P75/'2019'!P75-100</f>
        <v>-100</v>
      </c>
      <c r="S75" s="62">
        <f>'2022'!S75</f>
        <v>0</v>
      </c>
    </row>
    <row r="76" spans="1:19" s="57" customFormat="1" x14ac:dyDescent="0.2">
      <c r="A76" s="59">
        <v>212</v>
      </c>
      <c r="B76" s="60" t="s">
        <v>26</v>
      </c>
      <c r="C76" s="62">
        <f>'2022'!C76</f>
        <v>0</v>
      </c>
      <c r="D76" s="62">
        <f>'2022'!D76</f>
        <v>0</v>
      </c>
      <c r="E76" s="62">
        <f>'2022'!E76</f>
        <v>0</v>
      </c>
      <c r="F76" s="62">
        <f>'2022'!F76</f>
        <v>0</v>
      </c>
      <c r="G76" s="62">
        <f>'2022'!G76</f>
        <v>0</v>
      </c>
      <c r="H76" s="69">
        <f>100*G76/'2019'!G76-100</f>
        <v>-100</v>
      </c>
      <c r="I76" s="62">
        <f>'2022'!I76</f>
        <v>0</v>
      </c>
      <c r="J76" s="62">
        <f>'2022'!J76</f>
        <v>0</v>
      </c>
      <c r="K76" s="69">
        <f>110*I76/'2019'!I76-100</f>
        <v>-100</v>
      </c>
      <c r="L76" s="69">
        <f>110*J76/'2019'!J76-100</f>
        <v>-100</v>
      </c>
      <c r="M76" s="62">
        <f>'2022'!M76</f>
        <v>0</v>
      </c>
      <c r="N76" s="69">
        <f>100*M76/'2019'!M76-100</f>
        <v>-100</v>
      </c>
      <c r="O76" s="62">
        <f>'2022'!O76</f>
        <v>0</v>
      </c>
      <c r="P76" s="62">
        <f>'2022'!P76</f>
        <v>0</v>
      </c>
      <c r="Q76" s="69">
        <f>110*O76/'2019'!O76-100</f>
        <v>-100</v>
      </c>
      <c r="R76" s="69">
        <f>110*P76/'2019'!P76-100</f>
        <v>-100</v>
      </c>
      <c r="S76" s="62">
        <f>'2022'!S76</f>
        <v>0</v>
      </c>
    </row>
    <row r="77" spans="1:19" s="50" customFormat="1" x14ac:dyDescent="0.2">
      <c r="A77" s="46"/>
      <c r="B77" s="47" t="s">
        <v>80</v>
      </c>
      <c r="C77" s="48"/>
      <c r="D77" s="48"/>
      <c r="E77" s="48"/>
      <c r="F77" s="48"/>
      <c r="G77" s="48">
        <f>SUM(G72:G76)</f>
        <v>0</v>
      </c>
      <c r="H77" s="70">
        <f>G77/'2019'!G77*100-100</f>
        <v>-100</v>
      </c>
      <c r="I77" s="48">
        <f>SUM(I72:I76)</f>
        <v>0</v>
      </c>
      <c r="J77" s="48">
        <f>SUM(J72:J76)</f>
        <v>0</v>
      </c>
      <c r="K77" s="70">
        <f>I77/'2019'!I77*100-100</f>
        <v>-100</v>
      </c>
      <c r="L77" s="70">
        <f>J77/'2019'!J77*100-100</f>
        <v>-100</v>
      </c>
      <c r="M77" s="48">
        <f>SUM(M72:M76)</f>
        <v>0</v>
      </c>
      <c r="N77" s="70">
        <f>M77/'2019'!M77*100-100</f>
        <v>-100</v>
      </c>
      <c r="O77" s="48">
        <f>SUM(O72:O76)</f>
        <v>0</v>
      </c>
      <c r="P77" s="48">
        <f>SUM(P72:P76)</f>
        <v>0</v>
      </c>
      <c r="Q77" s="70">
        <f>O77/'2019'!O77*100-100</f>
        <v>-100</v>
      </c>
      <c r="R77" s="70">
        <f>P77/'2019'!P77*100-100</f>
        <v>-100</v>
      </c>
      <c r="S77" s="48"/>
    </row>
    <row r="78" spans="1:19" s="51" customFormat="1" x14ac:dyDescent="0.2">
      <c r="A78" s="52"/>
      <c r="B78" s="53" t="s">
        <v>75</v>
      </c>
      <c r="C78" s="54"/>
      <c r="D78" s="54"/>
      <c r="E78" s="54"/>
      <c r="F78" s="54"/>
      <c r="G78" s="54">
        <f>G77+G68+G59+G50+G41+G32+G23+G14</f>
        <v>3450602</v>
      </c>
      <c r="H78" s="70">
        <f>G78/'2019'!G78*100-100</f>
        <v>-60.899525686342898</v>
      </c>
      <c r="I78" s="54">
        <f>I77+I68+I59+I50+I41+I32+I23+I14</f>
        <v>2748687</v>
      </c>
      <c r="J78" s="54">
        <f>J77+J68+J59+J50+J41+J32+J23+J14</f>
        <v>701915</v>
      </c>
      <c r="K78" s="70">
        <f>I78/'2019'!I78*100-100</f>
        <v>-57.987007657200976</v>
      </c>
      <c r="L78" s="70">
        <f>J78/'2019'!J78*100-100</f>
        <v>-69.247879402039786</v>
      </c>
      <c r="M78" s="54">
        <f>M77+M68+M59+M50+M41+M32+M23+M14</f>
        <v>6891840</v>
      </c>
      <c r="N78" s="70">
        <f>M78/'2019'!M78*100-100</f>
        <v>-57.74567578997862</v>
      </c>
      <c r="O78" s="54">
        <f>O77+O68+O59+O50+O41+O32+O23+O14</f>
        <v>5521023</v>
      </c>
      <c r="P78" s="54">
        <f>P77+P68+P59+P50+P41+P32+P23+P14</f>
        <v>1370817</v>
      </c>
      <c r="Q78" s="70">
        <f>O78/'2019'!O78*100-100</f>
        <v>-54.164142494876593</v>
      </c>
      <c r="R78" s="70">
        <f>P78/'2019'!P78*100-100</f>
        <v>-67.86022513037571</v>
      </c>
      <c r="S78" s="54"/>
    </row>
    <row r="79" spans="1:19" s="42" customFormat="1" x14ac:dyDescent="0.2">
      <c r="A79" s="38"/>
      <c r="B79" s="39"/>
      <c r="C79" s="40"/>
      <c r="D79" s="40"/>
      <c r="E79" s="40"/>
      <c r="F79" s="40"/>
      <c r="G79" s="40"/>
      <c r="H79" s="41"/>
      <c r="I79" s="40"/>
      <c r="J79" s="40"/>
      <c r="K79" s="40"/>
      <c r="L79" s="40"/>
      <c r="M79" s="40"/>
      <c r="N79" s="41"/>
      <c r="O79" s="40"/>
      <c r="P79" s="40"/>
      <c r="Q79" s="40"/>
      <c r="R79" s="40"/>
      <c r="S79" s="40"/>
    </row>
    <row r="80" spans="1:19" x14ac:dyDescent="0.2">
      <c r="A80" s="91" t="s">
        <v>34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</row>
    <row r="81" spans="1:19" s="57" customFormat="1" x14ac:dyDescent="0.2">
      <c r="A81" s="59">
        <v>208</v>
      </c>
      <c r="B81" s="60" t="s">
        <v>18</v>
      </c>
      <c r="C81" s="62">
        <f>'2022'!C81</f>
        <v>0</v>
      </c>
      <c r="D81" s="62">
        <f>'2022'!D81</f>
        <v>0</v>
      </c>
      <c r="E81" s="62">
        <f>'2022'!E81</f>
        <v>0</v>
      </c>
      <c r="F81" s="62">
        <f>'2022'!F81</f>
        <v>0</v>
      </c>
      <c r="G81" s="62">
        <f>'2022'!G81</f>
        <v>0</v>
      </c>
      <c r="H81" s="69">
        <f>100*G81/'2019'!G81-100</f>
        <v>-100</v>
      </c>
      <c r="I81" s="62">
        <f>'2022'!I81</f>
        <v>0</v>
      </c>
      <c r="J81" s="62">
        <f>'2022'!J81</f>
        <v>0</v>
      </c>
      <c r="K81" s="69">
        <f>110*I81/'2019'!I81-100</f>
        <v>-100</v>
      </c>
      <c r="L81" s="69">
        <f>110*J81/'2019'!J81-100</f>
        <v>-100</v>
      </c>
      <c r="M81" s="62">
        <f>'2022'!M81</f>
        <v>0</v>
      </c>
      <c r="N81" s="69">
        <f>100*M81/'2019'!M81-100</f>
        <v>-100</v>
      </c>
      <c r="O81" s="62">
        <f>'2022'!O81</f>
        <v>0</v>
      </c>
      <c r="P81" s="62">
        <f>'2022'!P81</f>
        <v>0</v>
      </c>
      <c r="Q81" s="69">
        <f>110*O81/'2019'!O81-100</f>
        <v>-100</v>
      </c>
      <c r="R81" s="69">
        <f>110*P81/'2019'!P81-100</f>
        <v>-100</v>
      </c>
      <c r="S81" s="62">
        <f>'2022'!S81</f>
        <v>0</v>
      </c>
    </row>
    <row r="82" spans="1:19" s="57" customFormat="1" x14ac:dyDescent="0.2">
      <c r="A82" s="59">
        <v>209</v>
      </c>
      <c r="B82" s="60" t="s">
        <v>20</v>
      </c>
      <c r="C82" s="62">
        <f>'2022'!C82</f>
        <v>0</v>
      </c>
      <c r="D82" s="62">
        <f>'2022'!D82</f>
        <v>0</v>
      </c>
      <c r="E82" s="62">
        <f>'2022'!E82</f>
        <v>0</v>
      </c>
      <c r="F82" s="62">
        <f>'2022'!F82</f>
        <v>0</v>
      </c>
      <c r="G82" s="62">
        <f>'2022'!G82</f>
        <v>0</v>
      </c>
      <c r="H82" s="69">
        <f>100*G82/'2019'!G82-100</f>
        <v>-100</v>
      </c>
      <c r="I82" s="62">
        <f>'2022'!I82</f>
        <v>0</v>
      </c>
      <c r="J82" s="62">
        <f>'2022'!J82</f>
        <v>0</v>
      </c>
      <c r="K82" s="69">
        <f>110*I82/'2019'!I82-100</f>
        <v>-100</v>
      </c>
      <c r="L82" s="69">
        <f>110*J82/'2019'!J82-100</f>
        <v>-100</v>
      </c>
      <c r="M82" s="62">
        <f>'2022'!M82</f>
        <v>0</v>
      </c>
      <c r="N82" s="69">
        <f>100*M82/'2019'!M82-100</f>
        <v>-100</v>
      </c>
      <c r="O82" s="62">
        <f>'2022'!O82</f>
        <v>0</v>
      </c>
      <c r="P82" s="62">
        <f>'2022'!P82</f>
        <v>0</v>
      </c>
      <c r="Q82" s="69">
        <f>110*O82/'2019'!O82-100</f>
        <v>-100</v>
      </c>
      <c r="R82" s="69">
        <f>110*P82/'2019'!P82-100</f>
        <v>-100</v>
      </c>
      <c r="S82" s="62">
        <f>'2022'!S82</f>
        <v>0</v>
      </c>
    </row>
    <row r="83" spans="1:19" s="57" customFormat="1" x14ac:dyDescent="0.2">
      <c r="A83" s="59">
        <v>210</v>
      </c>
      <c r="B83" s="60" t="s">
        <v>22</v>
      </c>
      <c r="C83" s="62">
        <f>'2022'!C83</f>
        <v>0</v>
      </c>
      <c r="D83" s="62">
        <f>'2022'!D83</f>
        <v>0</v>
      </c>
      <c r="E83" s="62">
        <f>'2022'!E83</f>
        <v>0</v>
      </c>
      <c r="F83" s="62">
        <f>'2022'!F83</f>
        <v>0</v>
      </c>
      <c r="G83" s="62">
        <f>'2022'!G83</f>
        <v>0</v>
      </c>
      <c r="H83" s="69">
        <f>100*G83/'2019'!G83-100</f>
        <v>-100</v>
      </c>
      <c r="I83" s="62">
        <f>'2022'!I83</f>
        <v>0</v>
      </c>
      <c r="J83" s="62">
        <f>'2022'!J83</f>
        <v>0</v>
      </c>
      <c r="K83" s="69">
        <f>110*I83/'2019'!I83-100</f>
        <v>-100</v>
      </c>
      <c r="L83" s="69">
        <f>110*J83/'2019'!J83-100</f>
        <v>-100</v>
      </c>
      <c r="M83" s="62">
        <f>'2022'!M83</f>
        <v>0</v>
      </c>
      <c r="N83" s="69">
        <f>100*M83/'2019'!M83-100</f>
        <v>-100</v>
      </c>
      <c r="O83" s="62">
        <f>'2022'!O83</f>
        <v>0</v>
      </c>
      <c r="P83" s="62">
        <f>'2022'!P83</f>
        <v>0</v>
      </c>
      <c r="Q83" s="69">
        <f>110*O83/'2019'!O83-100</f>
        <v>-100</v>
      </c>
      <c r="R83" s="69">
        <f>110*P83/'2019'!P83-100</f>
        <v>-100</v>
      </c>
      <c r="S83" s="62">
        <f>'2022'!S83</f>
        <v>0</v>
      </c>
    </row>
    <row r="84" spans="1:19" s="57" customFormat="1" x14ac:dyDescent="0.2">
      <c r="A84" s="59">
        <v>211</v>
      </c>
      <c r="B84" s="60" t="s">
        <v>24</v>
      </c>
      <c r="C84" s="62">
        <f>'2022'!C84</f>
        <v>0</v>
      </c>
      <c r="D84" s="62">
        <f>'2022'!D84</f>
        <v>0</v>
      </c>
      <c r="E84" s="62">
        <f>'2022'!E84</f>
        <v>0</v>
      </c>
      <c r="F84" s="62">
        <f>'2022'!F84</f>
        <v>0</v>
      </c>
      <c r="G84" s="62">
        <f>'2022'!G84</f>
        <v>0</v>
      </c>
      <c r="H84" s="69">
        <f>100*G84/'2019'!G84-100</f>
        <v>-100</v>
      </c>
      <c r="I84" s="62">
        <f>'2022'!I84</f>
        <v>0</v>
      </c>
      <c r="J84" s="62">
        <f>'2022'!J84</f>
        <v>0</v>
      </c>
      <c r="K84" s="69">
        <f>110*I84/'2019'!I84-100</f>
        <v>-100</v>
      </c>
      <c r="L84" s="69">
        <f>110*J84/'2019'!J84-100</f>
        <v>-100</v>
      </c>
      <c r="M84" s="62">
        <f>'2022'!M84</f>
        <v>0</v>
      </c>
      <c r="N84" s="69">
        <f>100*M84/'2019'!M84-100</f>
        <v>-100</v>
      </c>
      <c r="O84" s="62">
        <f>'2022'!O84</f>
        <v>0</v>
      </c>
      <c r="P84" s="62">
        <f>'2022'!P84</f>
        <v>0</v>
      </c>
      <c r="Q84" s="69">
        <f>110*O84/'2019'!O84-100</f>
        <v>-100</v>
      </c>
      <c r="R84" s="69">
        <f>110*P84/'2019'!P84-100</f>
        <v>-100</v>
      </c>
      <c r="S84" s="62">
        <f>'2022'!S84</f>
        <v>0</v>
      </c>
    </row>
    <row r="85" spans="1:19" s="57" customFormat="1" x14ac:dyDescent="0.2">
      <c r="A85" s="59">
        <v>212</v>
      </c>
      <c r="B85" s="60" t="s">
        <v>26</v>
      </c>
      <c r="C85" s="62">
        <f>'2022'!C85</f>
        <v>0</v>
      </c>
      <c r="D85" s="62">
        <f>'2022'!D85</f>
        <v>0</v>
      </c>
      <c r="E85" s="62">
        <f>'2022'!E85</f>
        <v>0</v>
      </c>
      <c r="F85" s="62">
        <f>'2022'!F85</f>
        <v>0</v>
      </c>
      <c r="G85" s="62">
        <f>'2022'!G85</f>
        <v>0</v>
      </c>
      <c r="H85" s="69">
        <f>100*G85/'2019'!G85-100</f>
        <v>-100</v>
      </c>
      <c r="I85" s="62">
        <f>'2022'!I85</f>
        <v>0</v>
      </c>
      <c r="J85" s="62">
        <f>'2022'!J85</f>
        <v>0</v>
      </c>
      <c r="K85" s="69">
        <f>110*I85/'2019'!I85-100</f>
        <v>-100</v>
      </c>
      <c r="L85" s="69">
        <f>110*J85/'2019'!J85-100</f>
        <v>-100</v>
      </c>
      <c r="M85" s="62">
        <f>'2022'!M85</f>
        <v>0</v>
      </c>
      <c r="N85" s="69">
        <f>100*M85/'2019'!M85-100</f>
        <v>-100</v>
      </c>
      <c r="O85" s="62">
        <f>'2022'!O85</f>
        <v>0</v>
      </c>
      <c r="P85" s="62">
        <f>'2022'!P85</f>
        <v>0</v>
      </c>
      <c r="Q85" s="69">
        <f>110*O85/'2019'!O85-100</f>
        <v>-100</v>
      </c>
      <c r="R85" s="69">
        <f>110*P85/'2019'!P85-100</f>
        <v>-100</v>
      </c>
      <c r="S85" s="62">
        <f>'2022'!S85</f>
        <v>0</v>
      </c>
    </row>
    <row r="86" spans="1:19" s="50" customFormat="1" x14ac:dyDescent="0.2">
      <c r="A86" s="46"/>
      <c r="B86" s="47" t="s">
        <v>80</v>
      </c>
      <c r="C86" s="48"/>
      <c r="D86" s="48"/>
      <c r="E86" s="48"/>
      <c r="F86" s="48"/>
      <c r="G86" s="48">
        <f>SUM(G81:G85)</f>
        <v>0</v>
      </c>
      <c r="H86" s="70">
        <f>G86/'2019'!G86*100-100</f>
        <v>-100</v>
      </c>
      <c r="I86" s="48">
        <f>SUM(I81:I85)</f>
        <v>0</v>
      </c>
      <c r="J86" s="48">
        <f>SUM(J81:J85)</f>
        <v>0</v>
      </c>
      <c r="K86" s="70">
        <f>I86/'2019'!I86*100-100</f>
        <v>-100</v>
      </c>
      <c r="L86" s="70">
        <f>J86/'2019'!J86*100-100</f>
        <v>-100</v>
      </c>
      <c r="M86" s="48">
        <f>SUM(M81:M85)</f>
        <v>0</v>
      </c>
      <c r="N86" s="70">
        <f>M86/'2019'!M86*100-100</f>
        <v>-100</v>
      </c>
      <c r="O86" s="48">
        <f>SUM(O81:O85)</f>
        <v>0</v>
      </c>
      <c r="P86" s="48">
        <f>SUM(P81:P85)</f>
        <v>0</v>
      </c>
      <c r="Q86" s="70">
        <f>O86/'2019'!O86*100-100</f>
        <v>-100</v>
      </c>
      <c r="R86" s="70">
        <f>P86/'2019'!P86*100-100</f>
        <v>-100</v>
      </c>
      <c r="S86" s="48"/>
    </row>
    <row r="87" spans="1:19" s="51" customFormat="1" x14ac:dyDescent="0.2">
      <c r="A87" s="52"/>
      <c r="B87" s="53" t="s">
        <v>76</v>
      </c>
      <c r="C87" s="54"/>
      <c r="D87" s="54"/>
      <c r="E87" s="54"/>
      <c r="F87" s="54"/>
      <c r="G87" s="54">
        <f>G86+G77+G68+G59+G50+G41+G32+G23+G14</f>
        <v>3450602</v>
      </c>
      <c r="H87" s="70">
        <f>G87/'2019'!G87*100-100</f>
        <v>-65.647203776993479</v>
      </c>
      <c r="I87" s="54">
        <f>I86+I77+I68+I59+I50+I41+I32+I23+I14</f>
        <v>2748687</v>
      </c>
      <c r="J87" s="54">
        <f>J86+J77+J68+J59+J50+J41+J32+J23+J14</f>
        <v>701915</v>
      </c>
      <c r="K87" s="70">
        <f>I87/'2019'!I87*100-100</f>
        <v>-63.175363240915608</v>
      </c>
      <c r="L87" s="70">
        <f>J87/'2019'!J87*100-100</f>
        <v>-72.797598147842422</v>
      </c>
      <c r="M87" s="54">
        <f>M86+M77+M68+M59+M50+M41+M32+M23+M14</f>
        <v>6891840</v>
      </c>
      <c r="N87" s="70">
        <f>M87/'2019'!M87*100-100</f>
        <v>-62.845477156662028</v>
      </c>
      <c r="O87" s="54">
        <f>O86+O77+O68+O59+O50+O41+O32+O23+O14</f>
        <v>5521023</v>
      </c>
      <c r="P87" s="54">
        <f>P86+P77+P68+P59+P50+P41+P32+P23+P14</f>
        <v>1370817</v>
      </c>
      <c r="Q87" s="70">
        <f>O87/'2019'!O87*100-100</f>
        <v>-59.769397485659752</v>
      </c>
      <c r="R87" s="70">
        <f>P87/'2019'!P87*100-100</f>
        <v>-71.593329612964951</v>
      </c>
      <c r="S87" s="54"/>
    </row>
    <row r="88" spans="1:19" s="33" customFormat="1" x14ac:dyDescent="0.2">
      <c r="A88" s="34"/>
      <c r="B88" s="35"/>
      <c r="C88" s="36"/>
      <c r="D88" s="36"/>
      <c r="E88" s="36"/>
      <c r="F88" s="36"/>
      <c r="G88" s="36"/>
      <c r="H88" s="37"/>
      <c r="I88" s="36"/>
      <c r="J88" s="36"/>
      <c r="K88" s="36"/>
      <c r="L88" s="36"/>
      <c r="M88" s="36"/>
      <c r="N88" s="37"/>
      <c r="O88" s="36"/>
      <c r="P88" s="36"/>
      <c r="Q88" s="36"/>
      <c r="R88" s="36"/>
      <c r="S88" s="36"/>
    </row>
    <row r="89" spans="1:19" x14ac:dyDescent="0.2">
      <c r="A89" s="91" t="s">
        <v>35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s="57" customFormat="1" x14ac:dyDescent="0.2">
      <c r="A90" s="59" t="s">
        <v>17</v>
      </c>
      <c r="B90" s="60" t="s">
        <v>18</v>
      </c>
      <c r="C90" s="62">
        <f>'2022'!C90</f>
        <v>0</v>
      </c>
      <c r="D90" s="62">
        <f>'2022'!D90</f>
        <v>0</v>
      </c>
      <c r="E90" s="62">
        <f>'2022'!E90</f>
        <v>0</v>
      </c>
      <c r="F90" s="62">
        <f>'2022'!F90</f>
        <v>0</v>
      </c>
      <c r="G90" s="62">
        <f>'2022'!G90</f>
        <v>0</v>
      </c>
      <c r="H90" s="69">
        <f>100*G90/'2019'!G90-100</f>
        <v>-100</v>
      </c>
      <c r="I90" s="62">
        <f>'2022'!I90</f>
        <v>0</v>
      </c>
      <c r="J90" s="62">
        <f>'2022'!J90</f>
        <v>0</v>
      </c>
      <c r="K90" s="69">
        <f>110*I90/'2019'!I90-100</f>
        <v>-100</v>
      </c>
      <c r="L90" s="69">
        <f>110*J90/'2019'!J90-100</f>
        <v>-100</v>
      </c>
      <c r="M90" s="62">
        <f>'2022'!M90</f>
        <v>0</v>
      </c>
      <c r="N90" s="69">
        <f>100*M90/'2019'!M90-100</f>
        <v>-100</v>
      </c>
      <c r="O90" s="62">
        <f>'2022'!O90</f>
        <v>0</v>
      </c>
      <c r="P90" s="62">
        <f>'2022'!P90</f>
        <v>0</v>
      </c>
      <c r="Q90" s="69">
        <f>110*O90/'2019'!O90-100</f>
        <v>-100</v>
      </c>
      <c r="R90" s="69">
        <f>110*P90/'2019'!P90-100</f>
        <v>-100</v>
      </c>
      <c r="S90" s="62">
        <f>'2022'!S90</f>
        <v>0</v>
      </c>
    </row>
    <row r="91" spans="1:19" s="57" customFormat="1" x14ac:dyDescent="0.2">
      <c r="A91" s="59" t="s">
        <v>19</v>
      </c>
      <c r="B91" s="60" t="s">
        <v>20</v>
      </c>
      <c r="C91" s="62">
        <f>'2022'!C91</f>
        <v>0</v>
      </c>
      <c r="D91" s="62">
        <f>'2022'!D91</f>
        <v>0</v>
      </c>
      <c r="E91" s="62">
        <f>'2022'!E91</f>
        <v>0</v>
      </c>
      <c r="F91" s="62">
        <f>'2022'!F91</f>
        <v>0</v>
      </c>
      <c r="G91" s="62">
        <f>'2022'!G91</f>
        <v>0</v>
      </c>
      <c r="H91" s="69">
        <f>100*G91/'2019'!G91-100</f>
        <v>-100</v>
      </c>
      <c r="I91" s="62">
        <f>'2022'!I91</f>
        <v>0</v>
      </c>
      <c r="J91" s="62">
        <f>'2022'!J91</f>
        <v>0</v>
      </c>
      <c r="K91" s="69">
        <f>110*I91/'2019'!I91-100</f>
        <v>-100</v>
      </c>
      <c r="L91" s="69">
        <f>110*J91/'2019'!J91-100</f>
        <v>-100</v>
      </c>
      <c r="M91" s="62">
        <f>'2022'!M91</f>
        <v>0</v>
      </c>
      <c r="N91" s="69">
        <f>100*M91/'2019'!M91-100</f>
        <v>-100</v>
      </c>
      <c r="O91" s="62">
        <f>'2022'!O91</f>
        <v>0</v>
      </c>
      <c r="P91" s="62">
        <f>'2022'!P91</f>
        <v>0</v>
      </c>
      <c r="Q91" s="69">
        <f>110*O91/'2019'!O91-100</f>
        <v>-100</v>
      </c>
      <c r="R91" s="69">
        <f>110*P91/'2019'!P91-100</f>
        <v>-100</v>
      </c>
      <c r="S91" s="62">
        <f>'2022'!S91</f>
        <v>0</v>
      </c>
    </row>
    <row r="92" spans="1:19" s="57" customFormat="1" x14ac:dyDescent="0.2">
      <c r="A92" s="59" t="s">
        <v>21</v>
      </c>
      <c r="B92" s="60" t="s">
        <v>22</v>
      </c>
      <c r="C92" s="62">
        <f>'2022'!C92</f>
        <v>0</v>
      </c>
      <c r="D92" s="62">
        <f>'2022'!D92</f>
        <v>0</v>
      </c>
      <c r="E92" s="62">
        <f>'2022'!E92</f>
        <v>0</v>
      </c>
      <c r="F92" s="62">
        <f>'2022'!F92</f>
        <v>0</v>
      </c>
      <c r="G92" s="62">
        <f>'2022'!G92</f>
        <v>0</v>
      </c>
      <c r="H92" s="69">
        <f>100*G92/'2019'!G92-100</f>
        <v>-100</v>
      </c>
      <c r="I92" s="62">
        <f>'2022'!I92</f>
        <v>0</v>
      </c>
      <c r="J92" s="62">
        <f>'2022'!J92</f>
        <v>0</v>
      </c>
      <c r="K92" s="69">
        <f>110*I92/'2019'!I92-100</f>
        <v>-100</v>
      </c>
      <c r="L92" s="69">
        <f>110*J92/'2019'!J92-100</f>
        <v>-100</v>
      </c>
      <c r="M92" s="62">
        <f>'2022'!M92</f>
        <v>0</v>
      </c>
      <c r="N92" s="69">
        <f>100*M92/'2019'!M92-100</f>
        <v>-100</v>
      </c>
      <c r="O92" s="62">
        <f>'2022'!O92</f>
        <v>0</v>
      </c>
      <c r="P92" s="62">
        <f>'2022'!P92</f>
        <v>0</v>
      </c>
      <c r="Q92" s="69">
        <f>110*O92/'2019'!O92-100</f>
        <v>-100</v>
      </c>
      <c r="R92" s="69">
        <f>110*P92/'2019'!P92-100</f>
        <v>-100</v>
      </c>
      <c r="S92" s="62">
        <f>'2022'!S92</f>
        <v>0</v>
      </c>
    </row>
    <row r="93" spans="1:19" s="57" customFormat="1" x14ac:dyDescent="0.2">
      <c r="A93" s="59" t="s">
        <v>23</v>
      </c>
      <c r="B93" s="60" t="s">
        <v>24</v>
      </c>
      <c r="C93" s="62">
        <f>'2022'!C93</f>
        <v>0</v>
      </c>
      <c r="D93" s="62">
        <f>'2022'!D93</f>
        <v>0</v>
      </c>
      <c r="E93" s="62">
        <f>'2022'!E93</f>
        <v>0</v>
      </c>
      <c r="F93" s="62">
        <f>'2022'!F93</f>
        <v>0</v>
      </c>
      <c r="G93" s="62">
        <f>'2022'!G93</f>
        <v>0</v>
      </c>
      <c r="H93" s="69">
        <f>100*G93/'2019'!G93-100</f>
        <v>-100</v>
      </c>
      <c r="I93" s="62">
        <f>'2022'!I93</f>
        <v>0</v>
      </c>
      <c r="J93" s="62">
        <f>'2022'!J93</f>
        <v>0</v>
      </c>
      <c r="K93" s="69">
        <f>110*I93/'2019'!I93-100</f>
        <v>-100</v>
      </c>
      <c r="L93" s="69">
        <f>110*J93/'2019'!J93-100</f>
        <v>-100</v>
      </c>
      <c r="M93" s="62">
        <f>'2022'!M93</f>
        <v>0</v>
      </c>
      <c r="N93" s="69">
        <f>100*M93/'2019'!M93-100</f>
        <v>-100</v>
      </c>
      <c r="O93" s="62">
        <f>'2022'!O93</f>
        <v>0</v>
      </c>
      <c r="P93" s="62">
        <f>'2022'!P93</f>
        <v>0</v>
      </c>
      <c r="Q93" s="69">
        <f>110*O93/'2019'!O93-100</f>
        <v>-100</v>
      </c>
      <c r="R93" s="69">
        <f>110*P93/'2019'!P93-100</f>
        <v>-100</v>
      </c>
      <c r="S93" s="62">
        <f>'2022'!S93</f>
        <v>0</v>
      </c>
    </row>
    <row r="94" spans="1:19" s="57" customFormat="1" x14ac:dyDescent="0.2">
      <c r="A94" s="59" t="s">
        <v>25</v>
      </c>
      <c r="B94" s="60" t="s">
        <v>26</v>
      </c>
      <c r="C94" s="62">
        <f>'2022'!C94</f>
        <v>0</v>
      </c>
      <c r="D94" s="62">
        <f>'2022'!D94</f>
        <v>0</v>
      </c>
      <c r="E94" s="62">
        <f>'2022'!E94</f>
        <v>0</v>
      </c>
      <c r="F94" s="62">
        <f>'2022'!F94</f>
        <v>0</v>
      </c>
      <c r="G94" s="62">
        <f>'2022'!G94</f>
        <v>0</v>
      </c>
      <c r="H94" s="69">
        <f>100*G94/'2019'!G94-100</f>
        <v>-100</v>
      </c>
      <c r="I94" s="62">
        <f>'2022'!I94</f>
        <v>0</v>
      </c>
      <c r="J94" s="62">
        <f>'2022'!J94</f>
        <v>0</v>
      </c>
      <c r="K94" s="69">
        <f>110*I94/'2019'!I94-100</f>
        <v>-100</v>
      </c>
      <c r="L94" s="69">
        <f>110*J94/'2019'!J94-100</f>
        <v>-100</v>
      </c>
      <c r="M94" s="62">
        <f>'2022'!M94</f>
        <v>0</v>
      </c>
      <c r="N94" s="69">
        <f>100*M94/'2019'!M94-100</f>
        <v>-100</v>
      </c>
      <c r="O94" s="62">
        <f>'2022'!O94</f>
        <v>0</v>
      </c>
      <c r="P94" s="62">
        <f>'2022'!P94</f>
        <v>0</v>
      </c>
      <c r="Q94" s="69">
        <f>110*O94/'2019'!O94-100</f>
        <v>-100</v>
      </c>
      <c r="R94" s="69">
        <f>110*P94/'2019'!P94-100</f>
        <v>-100</v>
      </c>
      <c r="S94" s="62">
        <f>'2022'!S94</f>
        <v>0</v>
      </c>
    </row>
    <row r="95" spans="1:19" s="50" customFormat="1" x14ac:dyDescent="0.2">
      <c r="A95" s="46"/>
      <c r="B95" s="47" t="s">
        <v>80</v>
      </c>
      <c r="C95" s="48"/>
      <c r="D95" s="48"/>
      <c r="E95" s="48"/>
      <c r="F95" s="48"/>
      <c r="G95" s="48">
        <f>SUM(G90:G94)</f>
        <v>0</v>
      </c>
      <c r="H95" s="70">
        <f>G95/'2019'!G95*100-100</f>
        <v>-100</v>
      </c>
      <c r="I95" s="48">
        <f>SUM(I90:I94)</f>
        <v>0</v>
      </c>
      <c r="J95" s="48">
        <f>SUM(J90:J94)</f>
        <v>0</v>
      </c>
      <c r="K95" s="70">
        <f>I95/'2019'!I95*100-100</f>
        <v>-100</v>
      </c>
      <c r="L95" s="70">
        <f>J95/'2019'!J95*100-100</f>
        <v>-100</v>
      </c>
      <c r="M95" s="48">
        <f>SUM(M90:M94)</f>
        <v>0</v>
      </c>
      <c r="N95" s="70">
        <f>M95/'2019'!M95*100-100</f>
        <v>-100</v>
      </c>
      <c r="O95" s="48">
        <f>SUM(O90:O94)</f>
        <v>0</v>
      </c>
      <c r="P95" s="48">
        <f>SUM(P90:P94)</f>
        <v>0</v>
      </c>
      <c r="Q95" s="70">
        <f>O95/'2019'!O95*100-100</f>
        <v>-100</v>
      </c>
      <c r="R95" s="70">
        <f>P95/'2019'!P95*100-100</f>
        <v>-100</v>
      </c>
      <c r="S95" s="48"/>
    </row>
    <row r="96" spans="1:19" s="51" customFormat="1" x14ac:dyDescent="0.2">
      <c r="A96" s="52"/>
      <c r="B96" s="53" t="s">
        <v>77</v>
      </c>
      <c r="C96" s="54"/>
      <c r="D96" s="54"/>
      <c r="E96" s="54"/>
      <c r="F96" s="54"/>
      <c r="G96" s="54">
        <f>G95+G86+G77+G68+G59+G50+G41+G32+G23+G14</f>
        <v>3450602</v>
      </c>
      <c r="H96" s="70">
        <f>G96/'2019'!G96*100-100</f>
        <v>-69.371510070843328</v>
      </c>
      <c r="I96" s="54">
        <f>I95+I86+I77+I68+I59+I50+I41+I32+I23+I14</f>
        <v>2748687</v>
      </c>
      <c r="J96" s="54">
        <f>J95+J86+J77+J68+J59+J50+J41+J32+J23+J14</f>
        <v>701915</v>
      </c>
      <c r="K96" s="70">
        <f>I96/'2019'!I96*100-100</f>
        <v>-67.024990321710305</v>
      </c>
      <c r="L96" s="70">
        <f>J96/'2019'!J96*100-100</f>
        <v>-76.046480914548269</v>
      </c>
      <c r="M96" s="54">
        <f>M95+M86+M77+M68+M59+M50+M41+M32+M23+M14</f>
        <v>6891840</v>
      </c>
      <c r="N96" s="70">
        <f>M96/'2019'!M96*100-100</f>
        <v>-67.062642601828713</v>
      </c>
      <c r="O96" s="54">
        <f>O95+O86+O77+O68+O59+O50+O41+O32+O23+O14</f>
        <v>5521023</v>
      </c>
      <c r="P96" s="54">
        <f>P95+P86+P77+P68+P59+P50+P41+P32+P23+P14</f>
        <v>1370817</v>
      </c>
      <c r="Q96" s="70">
        <f>O96/'2019'!O96*100-100</f>
        <v>-64.093303432239253</v>
      </c>
      <c r="R96" s="70">
        <f>P96/'2019'!P96*100-100</f>
        <v>-75.291944549235893</v>
      </c>
      <c r="S96" s="54"/>
    </row>
    <row r="97" spans="1:19" s="33" customFormat="1" x14ac:dyDescent="0.2">
      <c r="A97" s="34"/>
      <c r="B97" s="32"/>
      <c r="C97" s="36"/>
      <c r="D97" s="36"/>
      <c r="E97" s="36"/>
      <c r="F97" s="36"/>
      <c r="G97" s="36"/>
      <c r="H97" s="37"/>
      <c r="I97" s="36"/>
      <c r="J97" s="36"/>
      <c r="K97" s="36"/>
      <c r="L97" s="36"/>
      <c r="M97" s="36"/>
      <c r="N97" s="45"/>
      <c r="O97" s="36"/>
      <c r="P97" s="36"/>
      <c r="Q97" s="36"/>
      <c r="R97" s="36"/>
      <c r="S97" s="36"/>
    </row>
    <row r="98" spans="1:19" x14ac:dyDescent="0.2">
      <c r="A98" s="91" t="s">
        <v>36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s="57" customFormat="1" x14ac:dyDescent="0.2">
      <c r="A99" s="59" t="s">
        <v>17</v>
      </c>
      <c r="B99" s="60" t="s">
        <v>18</v>
      </c>
      <c r="C99" s="62">
        <f>'2022'!C99</f>
        <v>0</v>
      </c>
      <c r="D99" s="62">
        <f>'2022'!D99</f>
        <v>0</v>
      </c>
      <c r="E99" s="62">
        <f>'2022'!E99</f>
        <v>0</v>
      </c>
      <c r="F99" s="62">
        <f>'2022'!F99</f>
        <v>0</v>
      </c>
      <c r="G99" s="62">
        <f>'2022'!G99</f>
        <v>0</v>
      </c>
      <c r="H99" s="69">
        <f>100*G99/'2019'!G99-100</f>
        <v>-100</v>
      </c>
      <c r="I99" s="62">
        <f>'2022'!I99</f>
        <v>0</v>
      </c>
      <c r="J99" s="62">
        <f>'2022'!J99</f>
        <v>0</v>
      </c>
      <c r="K99" s="69">
        <f>110*I99/'2019'!I99-100</f>
        <v>-100</v>
      </c>
      <c r="L99" s="69">
        <f>110*J99/'2019'!J99-100</f>
        <v>-100</v>
      </c>
      <c r="M99" s="62">
        <f>'2022'!M99</f>
        <v>0</v>
      </c>
      <c r="N99" s="69">
        <f>100*M99/'2019'!M99-100</f>
        <v>-100</v>
      </c>
      <c r="O99" s="62">
        <f>'2022'!O99</f>
        <v>0</v>
      </c>
      <c r="P99" s="62">
        <f>'2022'!P99</f>
        <v>0</v>
      </c>
      <c r="Q99" s="69">
        <f>110*O99/'2019'!O99-100</f>
        <v>-100</v>
      </c>
      <c r="R99" s="69">
        <f>110*P99/'2019'!P99-100</f>
        <v>-100</v>
      </c>
      <c r="S99" s="62">
        <f>'2022'!S99</f>
        <v>0</v>
      </c>
    </row>
    <row r="100" spans="1:19" s="57" customFormat="1" x14ac:dyDescent="0.2">
      <c r="A100" s="59" t="s">
        <v>19</v>
      </c>
      <c r="B100" s="60" t="s">
        <v>20</v>
      </c>
      <c r="C100" s="62">
        <f>'2022'!C100</f>
        <v>0</v>
      </c>
      <c r="D100" s="62">
        <f>'2022'!D100</f>
        <v>0</v>
      </c>
      <c r="E100" s="62">
        <f>'2022'!E100</f>
        <v>0</v>
      </c>
      <c r="F100" s="62">
        <f>'2022'!F100</f>
        <v>0</v>
      </c>
      <c r="G100" s="62">
        <f>'2022'!G100</f>
        <v>0</v>
      </c>
      <c r="H100" s="69">
        <f>100*G100/'2019'!G100-100</f>
        <v>-100</v>
      </c>
      <c r="I100" s="62">
        <f>'2022'!I100</f>
        <v>0</v>
      </c>
      <c r="J100" s="62">
        <f>'2022'!J100</f>
        <v>0</v>
      </c>
      <c r="K100" s="69">
        <f>110*I100/'2019'!I100-100</f>
        <v>-100</v>
      </c>
      <c r="L100" s="69">
        <f>110*J100/'2019'!J100-100</f>
        <v>-100</v>
      </c>
      <c r="M100" s="62">
        <f>'2022'!M100</f>
        <v>0</v>
      </c>
      <c r="N100" s="69">
        <f>100*M100/'2019'!M100-100</f>
        <v>-100</v>
      </c>
      <c r="O100" s="62">
        <f>'2022'!O100</f>
        <v>0</v>
      </c>
      <c r="P100" s="62">
        <f>'2022'!P100</f>
        <v>0</v>
      </c>
      <c r="Q100" s="69">
        <f>110*O100/'2019'!O100-100</f>
        <v>-100</v>
      </c>
      <c r="R100" s="69">
        <f>110*P100/'2019'!P100-100</f>
        <v>-100</v>
      </c>
      <c r="S100" s="62">
        <f>'2022'!S100</f>
        <v>0</v>
      </c>
    </row>
    <row r="101" spans="1:19" s="57" customFormat="1" x14ac:dyDescent="0.2">
      <c r="A101" s="59" t="s">
        <v>21</v>
      </c>
      <c r="B101" s="60" t="s">
        <v>22</v>
      </c>
      <c r="C101" s="62">
        <f>'2022'!C101</f>
        <v>0</v>
      </c>
      <c r="D101" s="62">
        <f>'2022'!D101</f>
        <v>0</v>
      </c>
      <c r="E101" s="62">
        <f>'2022'!E101</f>
        <v>0</v>
      </c>
      <c r="F101" s="62">
        <f>'2022'!F101</f>
        <v>0</v>
      </c>
      <c r="G101" s="62">
        <f>'2022'!G101</f>
        <v>0</v>
      </c>
      <c r="H101" s="69">
        <f>100*G101/'2019'!G101-100</f>
        <v>-100</v>
      </c>
      <c r="I101" s="62">
        <f>'2022'!I101</f>
        <v>0</v>
      </c>
      <c r="J101" s="62">
        <f>'2022'!J101</f>
        <v>0</v>
      </c>
      <c r="K101" s="69">
        <f>110*I101/'2019'!I101-100</f>
        <v>-100</v>
      </c>
      <c r="L101" s="69">
        <f>110*J101/'2019'!J101-100</f>
        <v>-100</v>
      </c>
      <c r="M101" s="62">
        <f>'2022'!M101</f>
        <v>0</v>
      </c>
      <c r="N101" s="69">
        <f>100*M101/'2019'!M101-100</f>
        <v>-100</v>
      </c>
      <c r="O101" s="62">
        <f>'2022'!O101</f>
        <v>0</v>
      </c>
      <c r="P101" s="62">
        <f>'2022'!P101</f>
        <v>0</v>
      </c>
      <c r="Q101" s="69">
        <f>110*O101/'2019'!O101-100</f>
        <v>-100</v>
      </c>
      <c r="R101" s="69">
        <f>110*P101/'2019'!P101-100</f>
        <v>-100</v>
      </c>
      <c r="S101" s="62">
        <f>'2022'!S101</f>
        <v>0</v>
      </c>
    </row>
    <row r="102" spans="1:19" s="57" customFormat="1" x14ac:dyDescent="0.2">
      <c r="A102" s="59" t="s">
        <v>23</v>
      </c>
      <c r="B102" s="60" t="s">
        <v>24</v>
      </c>
      <c r="C102" s="62">
        <f>'2022'!C102</f>
        <v>0</v>
      </c>
      <c r="D102" s="62">
        <f>'2022'!D102</f>
        <v>0</v>
      </c>
      <c r="E102" s="62">
        <f>'2022'!E102</f>
        <v>0</v>
      </c>
      <c r="F102" s="62">
        <f>'2022'!F102</f>
        <v>0</v>
      </c>
      <c r="G102" s="62">
        <f>'2022'!G102</f>
        <v>0</v>
      </c>
      <c r="H102" s="69">
        <f>100*G102/'2019'!G102-100</f>
        <v>-100</v>
      </c>
      <c r="I102" s="62">
        <f>'2022'!I102</f>
        <v>0</v>
      </c>
      <c r="J102" s="62">
        <f>'2022'!J102</f>
        <v>0</v>
      </c>
      <c r="K102" s="69">
        <f>110*I102/'2019'!I102-100</f>
        <v>-100</v>
      </c>
      <c r="L102" s="69">
        <f>110*J102/'2019'!J102-100</f>
        <v>-100</v>
      </c>
      <c r="M102" s="62">
        <f>'2022'!M102</f>
        <v>0</v>
      </c>
      <c r="N102" s="69">
        <f>100*M102/'2019'!M102-100</f>
        <v>-100</v>
      </c>
      <c r="O102" s="62">
        <f>'2022'!O102</f>
        <v>0</v>
      </c>
      <c r="P102" s="62">
        <f>'2022'!P102</f>
        <v>0</v>
      </c>
      <c r="Q102" s="69">
        <f>110*O102/'2019'!O102-100</f>
        <v>-100</v>
      </c>
      <c r="R102" s="69">
        <f>110*P102/'2019'!P102-100</f>
        <v>-100</v>
      </c>
      <c r="S102" s="62">
        <f>'2022'!S102</f>
        <v>0</v>
      </c>
    </row>
    <row r="103" spans="1:19" s="57" customFormat="1" x14ac:dyDescent="0.2">
      <c r="A103" s="59" t="s">
        <v>25</v>
      </c>
      <c r="B103" s="60" t="s">
        <v>26</v>
      </c>
      <c r="C103" s="62">
        <f>'2022'!C103</f>
        <v>0</v>
      </c>
      <c r="D103" s="62">
        <f>'2022'!D103</f>
        <v>0</v>
      </c>
      <c r="E103" s="62">
        <f>'2022'!E103</f>
        <v>0</v>
      </c>
      <c r="F103" s="62">
        <f>'2022'!F103</f>
        <v>0</v>
      </c>
      <c r="G103" s="62">
        <f>'2022'!G103</f>
        <v>0</v>
      </c>
      <c r="H103" s="69">
        <f>100*G103/'2019'!G103-100</f>
        <v>-100</v>
      </c>
      <c r="I103" s="62">
        <f>'2022'!I103</f>
        <v>0</v>
      </c>
      <c r="J103" s="62">
        <f>'2022'!J103</f>
        <v>0</v>
      </c>
      <c r="K103" s="69">
        <f>110*I103/'2019'!I103-100</f>
        <v>-100</v>
      </c>
      <c r="L103" s="69">
        <f>110*J103/'2019'!J103-100</f>
        <v>-100</v>
      </c>
      <c r="M103" s="62">
        <f>'2022'!M103</f>
        <v>0</v>
      </c>
      <c r="N103" s="69">
        <f>100*M103/'2019'!M103-100</f>
        <v>-100</v>
      </c>
      <c r="O103" s="62">
        <f>'2022'!O103</f>
        <v>0</v>
      </c>
      <c r="P103" s="62">
        <f>'2022'!P103</f>
        <v>0</v>
      </c>
      <c r="Q103" s="69">
        <f>110*O103/'2019'!O103-100</f>
        <v>-100</v>
      </c>
      <c r="R103" s="69">
        <f>110*P103/'2019'!P103-100</f>
        <v>-100</v>
      </c>
      <c r="S103" s="62">
        <f>'2022'!S103</f>
        <v>0</v>
      </c>
    </row>
    <row r="104" spans="1:19" s="50" customFormat="1" x14ac:dyDescent="0.2">
      <c r="A104" s="46"/>
      <c r="B104" s="47" t="s">
        <v>80</v>
      </c>
      <c r="C104" s="48"/>
      <c r="D104" s="48"/>
      <c r="E104" s="48"/>
      <c r="F104" s="48"/>
      <c r="G104" s="48">
        <f>SUM(G99:G103)</f>
        <v>0</v>
      </c>
      <c r="H104" s="70">
        <f>G104/'2019'!G104*100-100</f>
        <v>-100</v>
      </c>
      <c r="I104" s="48">
        <f>SUM(I99:I103)</f>
        <v>0</v>
      </c>
      <c r="J104" s="48">
        <f>SUM(J99:J103)</f>
        <v>0</v>
      </c>
      <c r="K104" s="70">
        <f>I104/'2019'!I104*100-100</f>
        <v>-100</v>
      </c>
      <c r="L104" s="70">
        <f>J104/'2019'!J104*100-100</f>
        <v>-100</v>
      </c>
      <c r="M104" s="48">
        <f>SUM(M99:M103)</f>
        <v>0</v>
      </c>
      <c r="N104" s="70">
        <f>M104/'2019'!M104*100-100</f>
        <v>-100</v>
      </c>
      <c r="O104" s="48">
        <f>SUM(O99:O103)</f>
        <v>0</v>
      </c>
      <c r="P104" s="48">
        <f>SUM(P99:P103)</f>
        <v>0</v>
      </c>
      <c r="Q104" s="70">
        <f>O104/'2019'!O104*100-100</f>
        <v>-100</v>
      </c>
      <c r="R104" s="70">
        <f>P104/'2019'!P104*100-100</f>
        <v>-100</v>
      </c>
      <c r="S104" s="48"/>
    </row>
    <row r="105" spans="1:19" s="51" customFormat="1" x14ac:dyDescent="0.2">
      <c r="A105" s="52"/>
      <c r="B105" s="53" t="s">
        <v>78</v>
      </c>
      <c r="C105" s="54"/>
      <c r="D105" s="54"/>
      <c r="E105" s="54"/>
      <c r="F105" s="54"/>
      <c r="G105" s="54">
        <f>G104+G95+G86+G77+G68+G59+G50+G41+G32+G23+G14</f>
        <v>3450602</v>
      </c>
      <c r="H105" s="70">
        <f>G105/'2019'!G105*100-100</f>
        <v>-72.46270324865057</v>
      </c>
      <c r="I105" s="54">
        <f>I104+I95+I86+I77+I68+I59+I50+I41+I32+I23+I14</f>
        <v>2748687</v>
      </c>
      <c r="J105" s="54">
        <f>J104+J95+J86+J77+J68+J59+J50+J41+J32+J23+J14</f>
        <v>701915</v>
      </c>
      <c r="K105" s="70">
        <f>I105/'2019'!I105*100-100</f>
        <v>-70.362662579145223</v>
      </c>
      <c r="L105" s="70">
        <f>J105/'2019'!J105*100-100</f>
        <v>-78.444022758743742</v>
      </c>
      <c r="M105" s="54">
        <f>M104+M95+M86+M77+M68+M59+M50+M41+M32+M23+M14</f>
        <v>6891840</v>
      </c>
      <c r="N105" s="70">
        <f>M105/'2019'!M105*100-100</f>
        <v>-70.310487055877417</v>
      </c>
      <c r="O105" s="54">
        <f>O104+O95+O86+O77+O68+O59+O50+O41+O32+O23+O14</f>
        <v>5521023</v>
      </c>
      <c r="P105" s="54">
        <f>P104+P95+P86+P77+P68+P59+P50+P41+P32+P23+P14</f>
        <v>1370817</v>
      </c>
      <c r="Q105" s="70">
        <f>O105/'2019'!O105*100-100</f>
        <v>-67.614580030133965</v>
      </c>
      <c r="R105" s="70">
        <f>P105/'2019'!P105*100-100</f>
        <v>-77.765171132906275</v>
      </c>
      <c r="S105" s="54"/>
    </row>
    <row r="106" spans="1:19" x14ac:dyDescent="0.2">
      <c r="A106" s="3"/>
      <c r="B106" s="3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">
      <c r="A107" s="91" t="s">
        <v>37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s="57" customFormat="1" x14ac:dyDescent="0.2">
      <c r="A108" s="59" t="s">
        <v>17</v>
      </c>
      <c r="B108" s="60" t="s">
        <v>18</v>
      </c>
      <c r="C108" s="62">
        <f>'2022'!C108</f>
        <v>0</v>
      </c>
      <c r="D108" s="62">
        <f>'2022'!D108</f>
        <v>0</v>
      </c>
      <c r="E108" s="62">
        <f>'2022'!E108</f>
        <v>0</v>
      </c>
      <c r="F108" s="62">
        <f>'2022'!F108</f>
        <v>0</v>
      </c>
      <c r="G108" s="62">
        <f>'2022'!G108</f>
        <v>0</v>
      </c>
      <c r="H108" s="69">
        <f>100*G108/'2019'!G108-100</f>
        <v>-100</v>
      </c>
      <c r="I108" s="62">
        <f>'2022'!I108</f>
        <v>0</v>
      </c>
      <c r="J108" s="62">
        <f>'2022'!J108</f>
        <v>0</v>
      </c>
      <c r="K108" s="69">
        <f>110*I108/'2019'!I108-100</f>
        <v>-100</v>
      </c>
      <c r="L108" s="69">
        <f>110*J108/'2019'!J108-100</f>
        <v>-100</v>
      </c>
      <c r="M108" s="62">
        <f>'2022'!M108</f>
        <v>0</v>
      </c>
      <c r="N108" s="69">
        <f>100*M108/'2019'!M108-100</f>
        <v>-100</v>
      </c>
      <c r="O108" s="62">
        <f>'2022'!O108</f>
        <v>0</v>
      </c>
      <c r="P108" s="62">
        <f>'2022'!P108</f>
        <v>0</v>
      </c>
      <c r="Q108" s="69">
        <f>110*O108/'2019'!O108-100</f>
        <v>-100</v>
      </c>
      <c r="R108" s="69">
        <f>110*P108/'2019'!P108-100</f>
        <v>-100</v>
      </c>
      <c r="S108" s="62">
        <f>'2022'!S108</f>
        <v>0</v>
      </c>
    </row>
    <row r="109" spans="1:19" s="57" customFormat="1" x14ac:dyDescent="0.2">
      <c r="A109" s="59" t="s">
        <v>19</v>
      </c>
      <c r="B109" s="60" t="s">
        <v>20</v>
      </c>
      <c r="C109" s="62">
        <f>'2022'!C109</f>
        <v>0</v>
      </c>
      <c r="D109" s="62">
        <f>'2022'!D109</f>
        <v>0</v>
      </c>
      <c r="E109" s="62">
        <f>'2022'!E109</f>
        <v>0</v>
      </c>
      <c r="F109" s="62">
        <f>'2022'!F109</f>
        <v>0</v>
      </c>
      <c r="G109" s="62">
        <f>'2022'!G109</f>
        <v>0</v>
      </c>
      <c r="H109" s="69">
        <f>100*G109/'2019'!G109-100</f>
        <v>-100</v>
      </c>
      <c r="I109" s="62">
        <f>'2022'!I109</f>
        <v>0</v>
      </c>
      <c r="J109" s="62">
        <f>'2022'!J109</f>
        <v>0</v>
      </c>
      <c r="K109" s="69">
        <f>110*I109/'2019'!I109-100</f>
        <v>-100</v>
      </c>
      <c r="L109" s="69">
        <f>110*J109/'2019'!J109-100</f>
        <v>-100</v>
      </c>
      <c r="M109" s="62">
        <f>'2022'!M109</f>
        <v>0</v>
      </c>
      <c r="N109" s="69">
        <f>100*M109/'2019'!M109-100</f>
        <v>-100</v>
      </c>
      <c r="O109" s="62">
        <f>'2022'!O109</f>
        <v>0</v>
      </c>
      <c r="P109" s="62">
        <f>'2022'!P109</f>
        <v>0</v>
      </c>
      <c r="Q109" s="69">
        <f>110*O109/'2019'!O109-100</f>
        <v>-100</v>
      </c>
      <c r="R109" s="69">
        <f>110*P109/'2019'!P109-100</f>
        <v>-100</v>
      </c>
      <c r="S109" s="62">
        <f>'2022'!S109</f>
        <v>0</v>
      </c>
    </row>
    <row r="110" spans="1:19" s="57" customFormat="1" x14ac:dyDescent="0.2">
      <c r="A110" s="59" t="s">
        <v>21</v>
      </c>
      <c r="B110" s="60" t="s">
        <v>22</v>
      </c>
      <c r="C110" s="62">
        <f>'2022'!C110</f>
        <v>0</v>
      </c>
      <c r="D110" s="62">
        <f>'2022'!D110</f>
        <v>0</v>
      </c>
      <c r="E110" s="62">
        <f>'2022'!E110</f>
        <v>0</v>
      </c>
      <c r="F110" s="62">
        <f>'2022'!F110</f>
        <v>0</v>
      </c>
      <c r="G110" s="62">
        <f>'2022'!G110</f>
        <v>0</v>
      </c>
      <c r="H110" s="69">
        <f>100*G110/'2019'!G110-100</f>
        <v>-100</v>
      </c>
      <c r="I110" s="62">
        <f>'2022'!I110</f>
        <v>0</v>
      </c>
      <c r="J110" s="62">
        <f>'2022'!J110</f>
        <v>0</v>
      </c>
      <c r="K110" s="69">
        <f>110*I110/'2019'!I110-100</f>
        <v>-100</v>
      </c>
      <c r="L110" s="69">
        <f>110*J110/'2019'!J110-100</f>
        <v>-100</v>
      </c>
      <c r="M110" s="62">
        <f>'2022'!M110</f>
        <v>0</v>
      </c>
      <c r="N110" s="69">
        <f>100*M110/'2019'!M110-100</f>
        <v>-100</v>
      </c>
      <c r="O110" s="62">
        <f>'2022'!O110</f>
        <v>0</v>
      </c>
      <c r="P110" s="62">
        <f>'2022'!P110</f>
        <v>0</v>
      </c>
      <c r="Q110" s="69">
        <f>110*O110/'2019'!O110-100</f>
        <v>-100</v>
      </c>
      <c r="R110" s="69">
        <f>110*P110/'2019'!P110-100</f>
        <v>-100</v>
      </c>
      <c r="S110" s="62">
        <f>'2022'!S110</f>
        <v>0</v>
      </c>
    </row>
    <row r="111" spans="1:19" s="57" customFormat="1" x14ac:dyDescent="0.2">
      <c r="A111" s="59" t="s">
        <v>23</v>
      </c>
      <c r="B111" s="60" t="s">
        <v>24</v>
      </c>
      <c r="C111" s="62">
        <f>'2022'!C111</f>
        <v>0</v>
      </c>
      <c r="D111" s="62">
        <f>'2022'!D111</f>
        <v>0</v>
      </c>
      <c r="E111" s="62">
        <f>'2022'!E111</f>
        <v>0</v>
      </c>
      <c r="F111" s="62">
        <f>'2022'!F111</f>
        <v>0</v>
      </c>
      <c r="G111" s="62">
        <f>'2022'!G111</f>
        <v>0</v>
      </c>
      <c r="H111" s="69">
        <f>100*G111/'2019'!G111-100</f>
        <v>-100</v>
      </c>
      <c r="I111" s="62">
        <f>'2022'!I111</f>
        <v>0</v>
      </c>
      <c r="J111" s="62">
        <f>'2022'!J111</f>
        <v>0</v>
      </c>
      <c r="K111" s="69">
        <f>110*I111/'2019'!I111-100</f>
        <v>-100</v>
      </c>
      <c r="L111" s="69">
        <f>110*J111/'2019'!J111-100</f>
        <v>-100</v>
      </c>
      <c r="M111" s="62">
        <f>'2022'!M111</f>
        <v>0</v>
      </c>
      <c r="N111" s="69">
        <f>100*M111/'2019'!M111-100</f>
        <v>-100</v>
      </c>
      <c r="O111" s="62">
        <f>'2022'!O111</f>
        <v>0</v>
      </c>
      <c r="P111" s="62">
        <f>'2022'!P111</f>
        <v>0</v>
      </c>
      <c r="Q111" s="69">
        <f>110*O111/'2019'!O111-100</f>
        <v>-100</v>
      </c>
      <c r="R111" s="69">
        <f>110*P111/'2019'!P111-100</f>
        <v>-100</v>
      </c>
      <c r="S111" s="62">
        <f>'2022'!S111</f>
        <v>0</v>
      </c>
    </row>
    <row r="112" spans="1:19" s="57" customFormat="1" x14ac:dyDescent="0.2">
      <c r="A112" s="59" t="s">
        <v>25</v>
      </c>
      <c r="B112" s="60" t="s">
        <v>26</v>
      </c>
      <c r="C112" s="62">
        <f>'2022'!C112</f>
        <v>0</v>
      </c>
      <c r="D112" s="62">
        <f>'2022'!D112</f>
        <v>0</v>
      </c>
      <c r="E112" s="62">
        <f>'2022'!E112</f>
        <v>0</v>
      </c>
      <c r="F112" s="62">
        <f>'2022'!F112</f>
        <v>0</v>
      </c>
      <c r="G112" s="62">
        <f>'2022'!G112</f>
        <v>0</v>
      </c>
      <c r="H112" s="69">
        <f>100*G112/'2019'!G112-100</f>
        <v>-100</v>
      </c>
      <c r="I112" s="62">
        <f>'2022'!I112</f>
        <v>0</v>
      </c>
      <c r="J112" s="62">
        <f>'2022'!J112</f>
        <v>0</v>
      </c>
      <c r="K112" s="69">
        <f>110*I112/'2019'!I112-100</f>
        <v>-100</v>
      </c>
      <c r="L112" s="69">
        <f>110*J112/'2019'!J112-100</f>
        <v>-100</v>
      </c>
      <c r="M112" s="62">
        <f>'2022'!M112</f>
        <v>0</v>
      </c>
      <c r="N112" s="69">
        <f>100*M112/'2019'!M112-100</f>
        <v>-100</v>
      </c>
      <c r="O112" s="62">
        <f>'2022'!O112</f>
        <v>0</v>
      </c>
      <c r="P112" s="62">
        <f>'2022'!P112</f>
        <v>0</v>
      </c>
      <c r="Q112" s="69">
        <f>110*O112/'2019'!O112-100</f>
        <v>-100</v>
      </c>
      <c r="R112" s="69">
        <f>110*P112/'2019'!P112-100</f>
        <v>-100</v>
      </c>
      <c r="S112" s="62">
        <f>'2022'!S112</f>
        <v>0</v>
      </c>
    </row>
    <row r="113" spans="1:19" s="50" customFormat="1" x14ac:dyDescent="0.2">
      <c r="A113" s="46"/>
      <c r="B113" s="47" t="s">
        <v>80</v>
      </c>
      <c r="C113" s="48"/>
      <c r="D113" s="48"/>
      <c r="E113" s="48"/>
      <c r="F113" s="48"/>
      <c r="G113" s="48">
        <f>SUM(G108:G112)</f>
        <v>0</v>
      </c>
      <c r="H113" s="70">
        <f>G113/'2019'!G113*100-100</f>
        <v>-100</v>
      </c>
      <c r="I113" s="48">
        <f>SUM(I108:I112)</f>
        <v>0</v>
      </c>
      <c r="J113" s="48">
        <f>SUM(J108:J112)</f>
        <v>0</v>
      </c>
      <c r="K113" s="70">
        <f>I113/'2019'!I113*100-100</f>
        <v>-100</v>
      </c>
      <c r="L113" s="70">
        <f>J113/'2019'!J113*100-100</f>
        <v>-100</v>
      </c>
      <c r="M113" s="48">
        <f>SUM(M108:M112)</f>
        <v>0</v>
      </c>
      <c r="N113" s="70">
        <f>M113/'2019'!M113*100-100</f>
        <v>-100</v>
      </c>
      <c r="O113" s="48">
        <f>SUM(O108:O112)</f>
        <v>0</v>
      </c>
      <c r="P113" s="48">
        <f>SUM(P108:P112)</f>
        <v>0</v>
      </c>
      <c r="Q113" s="70">
        <f>O113/'2019'!O113*100-100</f>
        <v>-100</v>
      </c>
      <c r="R113" s="70">
        <f>P113/'2019'!P113*100-100</f>
        <v>-100</v>
      </c>
      <c r="S113" s="48"/>
    </row>
    <row r="114" spans="1:19" s="51" customFormat="1" x14ac:dyDescent="0.2">
      <c r="A114" s="52"/>
      <c r="B114" s="53" t="s">
        <v>79</v>
      </c>
      <c r="C114" s="54"/>
      <c r="D114" s="54"/>
      <c r="E114" s="54"/>
      <c r="F114" s="54"/>
      <c r="G114" s="54">
        <f>G113+G104+G95+G86+G77+G68+G59+G50+G41+G32+G23+G14</f>
        <v>3450602</v>
      </c>
      <c r="H114" s="70">
        <f>G114/'2019'!G114*100-100</f>
        <v>-74.697248567527495</v>
      </c>
      <c r="I114" s="54">
        <f>I113+I104+I95+I86+I77+I68+I59+I50+I41+I32+I23+I14</f>
        <v>2748687</v>
      </c>
      <c r="J114" s="54">
        <f>J113+J104+J95+J86+J77+J68+J59+J50+J41+J32+J23+J14</f>
        <v>701915</v>
      </c>
      <c r="K114" s="70">
        <f>I114/'2019'!I114*100-100</f>
        <v>-72.632065569448287</v>
      </c>
      <c r="L114" s="70">
        <f>J114/'2019'!J114*100-100</f>
        <v>-80.468734782828875</v>
      </c>
      <c r="M114" s="54">
        <f>M113+M104+M95+M86+M77+M68+M59+M50+M41+M32+M23+M14</f>
        <v>6891840</v>
      </c>
      <c r="N114" s="70">
        <f>M114/'2019'!M114*100-100</f>
        <v>-72.623315323569187</v>
      </c>
      <c r="O114" s="54">
        <f>O113+O104+O95+O86+O77+O68+O59+O50+O41+O32+O23+O14</f>
        <v>5521023</v>
      </c>
      <c r="P114" s="54">
        <f>P113+P104+P95+P86+P77+P68+P59+P50+P41+P32+P23+P14</f>
        <v>1370817</v>
      </c>
      <c r="Q114" s="70">
        <f>O114/'2019'!O114*100-100</f>
        <v>-70.012756881815505</v>
      </c>
      <c r="R114" s="70">
        <f>P114/'2019'!P114*100-100</f>
        <v>-79.730286624801877</v>
      </c>
      <c r="S114" s="54"/>
    </row>
    <row r="115" spans="1:19" x14ac:dyDescent="0.2">
      <c r="A115" s="3"/>
      <c r="B115" s="3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">
      <c r="A116" s="3" t="s">
        <v>39</v>
      </c>
    </row>
    <row r="117" spans="1:19" x14ac:dyDescent="0.2">
      <c r="A117" s="3" t="s">
        <v>40</v>
      </c>
    </row>
    <row r="118" spans="1:19" x14ac:dyDescent="0.2">
      <c r="A118" s="3" t="s">
        <v>41</v>
      </c>
    </row>
    <row r="119" spans="1:19" x14ac:dyDescent="0.2">
      <c r="A119" s="3" t="s">
        <v>42</v>
      </c>
    </row>
    <row r="120" spans="1:19" x14ac:dyDescent="0.2">
      <c r="A120" s="3" t="s">
        <v>43</v>
      </c>
    </row>
    <row r="121" spans="1:19" x14ac:dyDescent="0.2">
      <c r="A121" s="3" t="s">
        <v>44</v>
      </c>
    </row>
    <row r="122" spans="1:19" x14ac:dyDescent="0.2">
      <c r="A122" s="3" t="s">
        <v>45</v>
      </c>
    </row>
    <row r="124" spans="1:19" x14ac:dyDescent="0.2">
      <c r="A124" s="3" t="s">
        <v>46</v>
      </c>
    </row>
    <row r="125" spans="1:19" x14ac:dyDescent="0.2">
      <c r="A125" s="3" t="s">
        <v>47</v>
      </c>
    </row>
    <row r="127" spans="1:19" x14ac:dyDescent="0.2">
      <c r="A127" s="3" t="s">
        <v>48</v>
      </c>
    </row>
    <row r="128" spans="1:19" x14ac:dyDescent="0.2">
      <c r="A128" s="3" t="s">
        <v>49</v>
      </c>
    </row>
    <row r="129" spans="1:1" x14ac:dyDescent="0.2">
      <c r="A129" s="3" t="s">
        <v>50</v>
      </c>
    </row>
    <row r="130" spans="1:1" x14ac:dyDescent="0.2">
      <c r="A130" s="3" t="s">
        <v>51</v>
      </c>
    </row>
    <row r="131" spans="1:1" x14ac:dyDescent="0.2">
      <c r="A131" s="3" t="s">
        <v>52</v>
      </c>
    </row>
    <row r="132" spans="1:1" x14ac:dyDescent="0.2">
      <c r="A132" s="3" t="s">
        <v>53</v>
      </c>
    </row>
    <row r="133" spans="1:1" x14ac:dyDescent="0.2">
      <c r="A133" s="3" t="s">
        <v>54</v>
      </c>
    </row>
    <row r="134" spans="1:1" x14ac:dyDescent="0.2">
      <c r="A134" s="3" t="s">
        <v>55</v>
      </c>
    </row>
    <row r="135" spans="1:1" x14ac:dyDescent="0.2">
      <c r="A135" s="3" t="s">
        <v>56</v>
      </c>
    </row>
    <row r="136" spans="1:1" x14ac:dyDescent="0.2">
      <c r="A136" s="3" t="s">
        <v>57</v>
      </c>
    </row>
    <row r="137" spans="1:1" x14ac:dyDescent="0.2">
      <c r="A137" s="3" t="s">
        <v>58</v>
      </c>
    </row>
    <row r="138" spans="1:1" x14ac:dyDescent="0.2">
      <c r="A138" s="3" t="s">
        <v>59</v>
      </c>
    </row>
    <row r="139" spans="1:1" x14ac:dyDescent="0.2">
      <c r="A139" s="3" t="s">
        <v>60</v>
      </c>
    </row>
    <row r="140" spans="1:1" x14ac:dyDescent="0.2">
      <c r="A140" s="3" t="s">
        <v>61</v>
      </c>
    </row>
    <row r="141" spans="1:1" x14ac:dyDescent="0.2">
      <c r="A141" s="3" t="s">
        <v>62</v>
      </c>
    </row>
    <row r="142" spans="1:1" x14ac:dyDescent="0.2">
      <c r="A142" s="3" t="s">
        <v>63</v>
      </c>
    </row>
    <row r="143" spans="1:1" x14ac:dyDescent="0.2">
      <c r="A143" s="3" t="s">
        <v>64</v>
      </c>
    </row>
    <row r="144" spans="1:1" x14ac:dyDescent="0.2">
      <c r="A144" s="3" t="s">
        <v>65</v>
      </c>
    </row>
    <row r="145" spans="1:1" x14ac:dyDescent="0.2">
      <c r="A145" s="3" t="s">
        <v>66</v>
      </c>
    </row>
    <row r="146" spans="1:1" x14ac:dyDescent="0.2">
      <c r="A146" s="3" t="s">
        <v>67</v>
      </c>
    </row>
    <row r="147" spans="1:1" x14ac:dyDescent="0.2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44:S44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107:S107"/>
    <mergeCell ref="A53:S53"/>
    <mergeCell ref="A62:S62"/>
    <mergeCell ref="A71:S71"/>
    <mergeCell ref="A80:S80"/>
    <mergeCell ref="A89:S89"/>
    <mergeCell ref="A98:S98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D7" activePane="bottomRight" state="frozen"/>
      <selection pane="topRight"/>
      <selection pane="bottomLeft"/>
      <selection pane="bottomRight" activeCell="E106" sqref="E106"/>
    </sheetView>
  </sheetViews>
  <sheetFormatPr baseColWidth="10" defaultColWidth="12.7109375" defaultRowHeight="12.75" x14ac:dyDescent="0.2"/>
  <cols>
    <col min="1" max="1" width="9.140625" style="56" customWidth="1"/>
    <col min="2" max="2" width="30.28515625" style="56" customWidth="1"/>
    <col min="3" max="3" width="9.140625" style="56" customWidth="1" collapsed="1"/>
    <col min="4" max="4" width="22.42578125" style="56" customWidth="1"/>
    <col min="5" max="5" width="14.7109375" style="56" customWidth="1" collapsed="1"/>
    <col min="6" max="6" width="9.140625" style="56" customWidth="1" collapsed="1"/>
    <col min="7" max="7" width="9.85546875" style="56" bestFit="1" customWidth="1" collapsed="1"/>
    <col min="8" max="8" width="9.140625" style="56" customWidth="1" collapsed="1"/>
    <col min="9" max="9" width="9.7109375" style="56" customWidth="1" collapsed="1"/>
    <col min="10" max="12" width="9.140625" style="56" customWidth="1" collapsed="1"/>
    <col min="13" max="14" width="15.5703125" style="56" customWidth="1" collapsed="1"/>
    <col min="15" max="15" width="10.140625" style="56" bestFit="1" customWidth="1" collapsed="1"/>
    <col min="16" max="16" width="10.28515625" style="56" customWidth="1" collapsed="1"/>
    <col min="17" max="18" width="9.140625" style="56" customWidth="1" collapsed="1"/>
    <col min="19" max="19" width="17" style="56" customWidth="1" collapsed="1"/>
    <col min="20" max="20" width="12.7109375" style="56" collapsed="1"/>
    <col min="21" max="26" width="12.7109375" style="56"/>
    <col min="27" max="16384" width="12.7109375" style="56" collapsed="1"/>
  </cols>
  <sheetData>
    <row r="1" spans="1:19" ht="38.25" customHeight="1" x14ac:dyDescent="0.2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13.5" thickBot="1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s="51" customFormat="1" ht="25.5" customHeight="1" x14ac:dyDescent="0.2">
      <c r="A3" s="78" t="s">
        <v>2</v>
      </c>
      <c r="B3" s="79"/>
      <c r="C3" s="84" t="s">
        <v>3</v>
      </c>
      <c r="D3" s="84" t="s">
        <v>4</v>
      </c>
      <c r="E3" s="84" t="s">
        <v>5</v>
      </c>
      <c r="F3" s="84" t="s">
        <v>6</v>
      </c>
      <c r="G3" s="85" t="s">
        <v>7</v>
      </c>
      <c r="H3" s="86"/>
      <c r="I3" s="84" t="s">
        <v>7</v>
      </c>
      <c r="J3" s="79"/>
      <c r="K3" s="79"/>
      <c r="L3" s="79"/>
      <c r="M3" s="85" t="s">
        <v>8</v>
      </c>
      <c r="N3" s="86"/>
      <c r="O3" s="84" t="s">
        <v>8</v>
      </c>
      <c r="P3" s="79"/>
      <c r="Q3" s="79"/>
      <c r="R3" s="79"/>
      <c r="S3" s="92" t="s">
        <v>9</v>
      </c>
    </row>
    <row r="4" spans="1:19" s="51" customFormat="1" x14ac:dyDescent="0.2">
      <c r="A4" s="80"/>
      <c r="B4" s="81"/>
      <c r="C4" s="81"/>
      <c r="D4" s="81"/>
      <c r="E4" s="81"/>
      <c r="F4" s="81"/>
      <c r="G4" s="87"/>
      <c r="H4" s="88"/>
      <c r="I4" s="94" t="s">
        <v>10</v>
      </c>
      <c r="J4" s="81"/>
      <c r="K4" s="81"/>
      <c r="L4" s="81"/>
      <c r="M4" s="87"/>
      <c r="N4" s="88"/>
      <c r="O4" s="94" t="s">
        <v>10</v>
      </c>
      <c r="P4" s="81"/>
      <c r="Q4" s="81"/>
      <c r="R4" s="81"/>
      <c r="S4" s="93"/>
    </row>
    <row r="5" spans="1:19" s="51" customFormat="1" ht="25.5" customHeight="1" x14ac:dyDescent="0.2">
      <c r="A5" s="80"/>
      <c r="B5" s="81"/>
      <c r="C5" s="81"/>
      <c r="D5" s="81"/>
      <c r="E5" s="81"/>
      <c r="F5" s="81"/>
      <c r="G5" s="89"/>
      <c r="H5" s="90"/>
      <c r="I5" s="58" t="s">
        <v>11</v>
      </c>
      <c r="J5" s="58" t="s">
        <v>12</v>
      </c>
      <c r="K5" s="65" t="s">
        <v>11</v>
      </c>
      <c r="L5" s="65" t="s">
        <v>12</v>
      </c>
      <c r="M5" s="89"/>
      <c r="N5" s="90"/>
      <c r="O5" s="58" t="s">
        <v>11</v>
      </c>
      <c r="P5" s="58" t="s">
        <v>12</v>
      </c>
      <c r="Q5" s="65" t="s">
        <v>11</v>
      </c>
      <c r="R5" s="65" t="s">
        <v>12</v>
      </c>
      <c r="S5" s="93"/>
    </row>
    <row r="6" spans="1:19" s="51" customFormat="1" ht="38.25" customHeight="1" thickBot="1" x14ac:dyDescent="0.25">
      <c r="A6" s="82"/>
      <c r="B6" s="83"/>
      <c r="C6" s="29" t="s">
        <v>13</v>
      </c>
      <c r="D6" s="29" t="s">
        <v>13</v>
      </c>
      <c r="E6" s="29" t="s">
        <v>13</v>
      </c>
      <c r="F6" s="29" t="s">
        <v>13</v>
      </c>
      <c r="G6" s="29" t="s">
        <v>13</v>
      </c>
      <c r="H6" s="61" t="s">
        <v>14</v>
      </c>
      <c r="I6" s="29" t="s">
        <v>13</v>
      </c>
      <c r="J6" s="29" t="s">
        <v>13</v>
      </c>
      <c r="K6" s="61" t="s">
        <v>14</v>
      </c>
      <c r="L6" s="61" t="s">
        <v>14</v>
      </c>
      <c r="M6" s="29" t="s">
        <v>13</v>
      </c>
      <c r="N6" s="61" t="s">
        <v>14</v>
      </c>
      <c r="O6" s="29" t="s">
        <v>13</v>
      </c>
      <c r="P6" s="29" t="s">
        <v>13</v>
      </c>
      <c r="Q6" s="61" t="s">
        <v>14</v>
      </c>
      <c r="R6" s="61" t="s">
        <v>14</v>
      </c>
      <c r="S6" s="30" t="s">
        <v>13</v>
      </c>
    </row>
    <row r="7" spans="1:19" x14ac:dyDescent="0.2">
      <c r="A7" s="91" t="s">
        <v>82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">
      <c r="A8" s="91" t="s">
        <v>16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</row>
    <row r="9" spans="1:19" s="71" customFormat="1" x14ac:dyDescent="0.2">
      <c r="A9" s="67" t="s">
        <v>17</v>
      </c>
      <c r="B9" s="68" t="s">
        <v>18</v>
      </c>
      <c r="C9" s="62">
        <v>77</v>
      </c>
      <c r="D9" s="62">
        <v>65</v>
      </c>
      <c r="E9" s="62">
        <v>6178</v>
      </c>
      <c r="F9" s="62">
        <v>4489</v>
      </c>
      <c r="G9" s="62">
        <v>4771</v>
      </c>
      <c r="H9" s="62">
        <v>-83.4</v>
      </c>
      <c r="I9" s="62">
        <v>4443</v>
      </c>
      <c r="J9" s="62">
        <v>328</v>
      </c>
      <c r="K9" s="62">
        <v>-82.2</v>
      </c>
      <c r="L9" s="62">
        <v>-91.3</v>
      </c>
      <c r="M9" s="62">
        <v>17384</v>
      </c>
      <c r="N9" s="62">
        <v>-73.5</v>
      </c>
      <c r="O9" s="62">
        <v>16622</v>
      </c>
      <c r="P9" s="62">
        <v>762</v>
      </c>
      <c r="Q9" s="62">
        <v>-71.599999999999994</v>
      </c>
      <c r="R9" s="62">
        <v>-89</v>
      </c>
      <c r="S9" s="62">
        <v>3.6</v>
      </c>
    </row>
    <row r="10" spans="1:19" s="71" customFormat="1" x14ac:dyDescent="0.2">
      <c r="A10" s="67" t="s">
        <v>19</v>
      </c>
      <c r="B10" s="68" t="s">
        <v>20</v>
      </c>
      <c r="C10" s="62">
        <v>244</v>
      </c>
      <c r="D10" s="62">
        <v>188</v>
      </c>
      <c r="E10" s="62">
        <v>19533</v>
      </c>
      <c r="F10" s="62">
        <v>15355</v>
      </c>
      <c r="G10" s="62">
        <v>15048</v>
      </c>
      <c r="H10" s="62">
        <v>-85.4</v>
      </c>
      <c r="I10" s="62">
        <v>13792</v>
      </c>
      <c r="J10" s="62">
        <v>1256</v>
      </c>
      <c r="K10" s="62">
        <v>-84.5</v>
      </c>
      <c r="L10" s="62">
        <v>-91.3</v>
      </c>
      <c r="M10" s="62">
        <v>43556</v>
      </c>
      <c r="N10" s="62">
        <v>-78.2</v>
      </c>
      <c r="O10" s="62">
        <v>39393</v>
      </c>
      <c r="P10" s="62">
        <v>4163</v>
      </c>
      <c r="Q10" s="62">
        <v>-76.8</v>
      </c>
      <c r="R10" s="62">
        <v>-86.2</v>
      </c>
      <c r="S10" s="62">
        <v>2.9</v>
      </c>
    </row>
    <row r="11" spans="1:19" s="71" customFormat="1" x14ac:dyDescent="0.2">
      <c r="A11" s="67" t="s">
        <v>21</v>
      </c>
      <c r="B11" s="68" t="s">
        <v>22</v>
      </c>
      <c r="C11" s="62">
        <v>384</v>
      </c>
      <c r="D11" s="62">
        <v>301</v>
      </c>
      <c r="E11" s="62">
        <v>41940</v>
      </c>
      <c r="F11" s="62">
        <v>33077</v>
      </c>
      <c r="G11" s="62">
        <v>29398</v>
      </c>
      <c r="H11" s="62">
        <v>-90.3</v>
      </c>
      <c r="I11" s="62">
        <v>24664</v>
      </c>
      <c r="J11" s="62">
        <v>4734</v>
      </c>
      <c r="K11" s="62">
        <v>-88.5</v>
      </c>
      <c r="L11" s="62">
        <v>-94.6</v>
      </c>
      <c r="M11" s="62">
        <v>88621</v>
      </c>
      <c r="N11" s="62">
        <v>-84.4</v>
      </c>
      <c r="O11" s="62">
        <v>74143</v>
      </c>
      <c r="P11" s="62">
        <v>14478</v>
      </c>
      <c r="Q11" s="62">
        <v>-80.900000000000006</v>
      </c>
      <c r="R11" s="62">
        <v>-91.8</v>
      </c>
      <c r="S11" s="62">
        <v>3</v>
      </c>
    </row>
    <row r="12" spans="1:19" s="71" customFormat="1" x14ac:dyDescent="0.2">
      <c r="A12" s="67" t="s">
        <v>23</v>
      </c>
      <c r="B12" s="68" t="s">
        <v>24</v>
      </c>
      <c r="C12" s="62">
        <v>314</v>
      </c>
      <c r="D12" s="62">
        <v>251</v>
      </c>
      <c r="E12" s="62">
        <v>35753</v>
      </c>
      <c r="F12" s="62">
        <v>27903</v>
      </c>
      <c r="G12" s="62">
        <v>27548</v>
      </c>
      <c r="H12" s="62">
        <v>-90.3</v>
      </c>
      <c r="I12" s="62">
        <v>23142</v>
      </c>
      <c r="J12" s="62">
        <v>4406</v>
      </c>
      <c r="K12" s="62">
        <v>-87.2</v>
      </c>
      <c r="L12" s="62">
        <v>-95.7</v>
      </c>
      <c r="M12" s="62">
        <v>57309</v>
      </c>
      <c r="N12" s="62">
        <v>-88.4</v>
      </c>
      <c r="O12" s="62">
        <v>47554</v>
      </c>
      <c r="P12" s="62">
        <v>9755</v>
      </c>
      <c r="Q12" s="62">
        <v>-84.2</v>
      </c>
      <c r="R12" s="62">
        <v>-94.9</v>
      </c>
      <c r="S12" s="62">
        <v>2.1</v>
      </c>
    </row>
    <row r="13" spans="1:19" s="71" customFormat="1" x14ac:dyDescent="0.2">
      <c r="A13" s="67" t="s">
        <v>25</v>
      </c>
      <c r="B13" s="68" t="s">
        <v>26</v>
      </c>
      <c r="C13" s="62">
        <v>559</v>
      </c>
      <c r="D13" s="62">
        <v>459</v>
      </c>
      <c r="E13" s="62">
        <v>46036</v>
      </c>
      <c r="F13" s="62">
        <v>36422</v>
      </c>
      <c r="G13" s="62">
        <v>38219</v>
      </c>
      <c r="H13" s="62">
        <v>-84.6</v>
      </c>
      <c r="I13" s="62">
        <v>34203</v>
      </c>
      <c r="J13" s="62">
        <v>4016</v>
      </c>
      <c r="K13" s="62">
        <v>-83.4</v>
      </c>
      <c r="L13" s="62">
        <v>-90.3</v>
      </c>
      <c r="M13" s="62">
        <v>131677</v>
      </c>
      <c r="N13" s="62">
        <v>-73.7</v>
      </c>
      <c r="O13" s="62">
        <v>119985</v>
      </c>
      <c r="P13" s="62">
        <v>11692</v>
      </c>
      <c r="Q13" s="62">
        <v>-71.5</v>
      </c>
      <c r="R13" s="62">
        <v>-85.3</v>
      </c>
      <c r="S13" s="62">
        <v>3.4</v>
      </c>
    </row>
    <row r="14" spans="1:19" s="50" customFormat="1" x14ac:dyDescent="0.2">
      <c r="A14" s="46"/>
      <c r="B14" s="47" t="s">
        <v>80</v>
      </c>
      <c r="C14" s="48"/>
      <c r="D14" s="48"/>
      <c r="E14" s="48"/>
      <c r="F14" s="48"/>
      <c r="G14" s="48">
        <f>SUM(G9:G13)</f>
        <v>114984</v>
      </c>
      <c r="H14" s="49">
        <f>G14/'2020'!G14*100-100</f>
        <v>-88.105993448076475</v>
      </c>
      <c r="I14" s="48">
        <f>SUM(I9:I13)</f>
        <v>100244</v>
      </c>
      <c r="J14" s="48">
        <f>SUM(J9:J13)</f>
        <v>14740</v>
      </c>
      <c r="K14" s="49">
        <f>I14/'2020'!I14*100-100</f>
        <v>-86.012139817205053</v>
      </c>
      <c r="L14" s="49">
        <f>J14/'2020'!J14*100-100</f>
        <v>-94.106098229030465</v>
      </c>
      <c r="M14" s="48">
        <f>SUM(M9:M13)</f>
        <v>338547</v>
      </c>
      <c r="N14" s="49">
        <f>M14/'2020'!M14*100-100</f>
        <v>-81.462379604330138</v>
      </c>
      <c r="O14" s="48">
        <f>SUM(O9:O13)</f>
        <v>297697</v>
      </c>
      <c r="P14" s="48">
        <f>SUM(P9:P13)</f>
        <v>40850</v>
      </c>
      <c r="Q14" s="49">
        <f>O14/'2020'!O14*100-100</f>
        <v>-77.771762910352919</v>
      </c>
      <c r="R14" s="49">
        <f>P14/'2020'!P14*100-100</f>
        <v>-91.611840754338843</v>
      </c>
      <c r="S14" s="48"/>
    </row>
    <row r="15" spans="1:19" s="42" customFormat="1" x14ac:dyDescent="0.2">
      <c r="A15" s="38"/>
      <c r="B15" s="39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1"/>
      <c r="O15" s="40"/>
      <c r="P15" s="40"/>
      <c r="Q15" s="40"/>
      <c r="R15" s="40"/>
      <c r="S15" s="40"/>
    </row>
    <row r="16" spans="1:19" s="42" customFormat="1" x14ac:dyDescent="0.2">
      <c r="A16" s="38"/>
      <c r="B16" s="39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1"/>
      <c r="O16" s="40"/>
      <c r="P16" s="40"/>
      <c r="Q16" s="40"/>
      <c r="R16" s="40"/>
      <c r="S16" s="40"/>
    </row>
    <row r="17" spans="1:19" s="57" customFormat="1" x14ac:dyDescent="0.2">
      <c r="A17" s="95" t="s">
        <v>27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71" customFormat="1" x14ac:dyDescent="0.2">
      <c r="A18" s="67" t="s">
        <v>17</v>
      </c>
      <c r="B18" s="68" t="s">
        <v>18</v>
      </c>
      <c r="C18" s="62">
        <v>77</v>
      </c>
      <c r="D18" s="62">
        <v>66</v>
      </c>
      <c r="E18" s="62">
        <v>6138</v>
      </c>
      <c r="F18" s="62">
        <v>5046</v>
      </c>
      <c r="G18" s="62">
        <v>5632</v>
      </c>
      <c r="H18" s="62">
        <v>-81.599999999999994</v>
      </c>
      <c r="I18" s="62">
        <v>5336</v>
      </c>
      <c r="J18" s="62">
        <v>296</v>
      </c>
      <c r="K18" s="62">
        <v>-79.599999999999994</v>
      </c>
      <c r="L18" s="62">
        <v>-93.3</v>
      </c>
      <c r="M18" s="62">
        <v>19358</v>
      </c>
      <c r="N18" s="62">
        <v>-72.400000000000006</v>
      </c>
      <c r="O18" s="62">
        <v>18619</v>
      </c>
      <c r="P18" s="62">
        <v>739</v>
      </c>
      <c r="Q18" s="62">
        <v>-69.8</v>
      </c>
      <c r="R18" s="62">
        <v>-91.3</v>
      </c>
      <c r="S18" s="62">
        <v>3.4</v>
      </c>
    </row>
    <row r="19" spans="1:19" s="71" customFormat="1" x14ac:dyDescent="0.2">
      <c r="A19" s="67" t="s">
        <v>19</v>
      </c>
      <c r="B19" s="68" t="s">
        <v>20</v>
      </c>
      <c r="C19" s="62">
        <v>244</v>
      </c>
      <c r="D19" s="62">
        <v>191</v>
      </c>
      <c r="E19" s="62">
        <v>19512</v>
      </c>
      <c r="F19" s="62">
        <v>15219</v>
      </c>
      <c r="G19" s="62">
        <v>16136</v>
      </c>
      <c r="H19" s="62">
        <v>-85.1</v>
      </c>
      <c r="I19" s="62">
        <v>14508</v>
      </c>
      <c r="J19" s="62">
        <v>1628</v>
      </c>
      <c r="K19" s="62">
        <v>-84.3</v>
      </c>
      <c r="L19" s="62">
        <v>-89.7</v>
      </c>
      <c r="M19" s="62">
        <v>47164</v>
      </c>
      <c r="N19" s="62">
        <v>-77.5</v>
      </c>
      <c r="O19" s="62">
        <v>42459</v>
      </c>
      <c r="P19" s="62">
        <v>4705</v>
      </c>
      <c r="Q19" s="62">
        <v>-76</v>
      </c>
      <c r="R19" s="62">
        <v>-85.5</v>
      </c>
      <c r="S19" s="62">
        <v>2.9</v>
      </c>
    </row>
    <row r="20" spans="1:19" s="71" customFormat="1" x14ac:dyDescent="0.2">
      <c r="A20" s="67" t="s">
        <v>21</v>
      </c>
      <c r="B20" s="68" t="s">
        <v>22</v>
      </c>
      <c r="C20" s="62">
        <v>388</v>
      </c>
      <c r="D20" s="62">
        <v>294</v>
      </c>
      <c r="E20" s="62">
        <v>41938</v>
      </c>
      <c r="F20" s="62">
        <v>31801</v>
      </c>
      <c r="G20" s="62">
        <v>33060</v>
      </c>
      <c r="H20" s="62">
        <v>-89.8</v>
      </c>
      <c r="I20" s="62">
        <v>27482</v>
      </c>
      <c r="J20" s="62">
        <v>5578</v>
      </c>
      <c r="K20" s="62">
        <v>-88.6</v>
      </c>
      <c r="L20" s="62">
        <v>-93.2</v>
      </c>
      <c r="M20" s="62">
        <v>95306</v>
      </c>
      <c r="N20" s="62">
        <v>-84</v>
      </c>
      <c r="O20" s="62">
        <v>77260</v>
      </c>
      <c r="P20" s="62">
        <v>18046</v>
      </c>
      <c r="Q20" s="62">
        <v>-82.3</v>
      </c>
      <c r="R20" s="62">
        <v>-88.8</v>
      </c>
      <c r="S20" s="62">
        <v>2.9</v>
      </c>
    </row>
    <row r="21" spans="1:19" s="71" customFormat="1" x14ac:dyDescent="0.2">
      <c r="A21" s="67" t="s">
        <v>23</v>
      </c>
      <c r="B21" s="68" t="s">
        <v>24</v>
      </c>
      <c r="C21" s="62">
        <v>313</v>
      </c>
      <c r="D21" s="62">
        <v>237</v>
      </c>
      <c r="E21" s="62">
        <v>35388</v>
      </c>
      <c r="F21" s="62">
        <v>26745</v>
      </c>
      <c r="G21" s="62">
        <v>30116</v>
      </c>
      <c r="H21" s="62">
        <v>-88.9</v>
      </c>
      <c r="I21" s="62">
        <v>25451</v>
      </c>
      <c r="J21" s="62">
        <v>4665</v>
      </c>
      <c r="K21" s="62">
        <v>-85.4</v>
      </c>
      <c r="L21" s="62">
        <v>-95.1</v>
      </c>
      <c r="M21" s="62">
        <v>73484</v>
      </c>
      <c r="N21" s="62">
        <v>-83.9</v>
      </c>
      <c r="O21" s="62">
        <v>63289</v>
      </c>
      <c r="P21" s="62">
        <v>10195</v>
      </c>
      <c r="Q21" s="62">
        <v>-77.599999999999994</v>
      </c>
      <c r="R21" s="62">
        <v>-94.1</v>
      </c>
      <c r="S21" s="62">
        <v>2.4</v>
      </c>
    </row>
    <row r="22" spans="1:19" s="71" customFormat="1" x14ac:dyDescent="0.2">
      <c r="A22" s="67" t="s">
        <v>25</v>
      </c>
      <c r="B22" s="68" t="s">
        <v>26</v>
      </c>
      <c r="C22" s="62">
        <v>565</v>
      </c>
      <c r="D22" s="62">
        <v>459</v>
      </c>
      <c r="E22" s="62">
        <v>46383</v>
      </c>
      <c r="F22" s="62">
        <v>36928</v>
      </c>
      <c r="G22" s="62">
        <v>43385</v>
      </c>
      <c r="H22" s="62">
        <v>-84.3</v>
      </c>
      <c r="I22" s="62">
        <v>38933</v>
      </c>
      <c r="J22" s="62">
        <v>4452</v>
      </c>
      <c r="K22" s="62">
        <v>-83.2</v>
      </c>
      <c r="L22" s="62">
        <v>-90</v>
      </c>
      <c r="M22" s="62">
        <v>147866</v>
      </c>
      <c r="N22" s="62">
        <v>-72.5</v>
      </c>
      <c r="O22" s="62">
        <v>134918</v>
      </c>
      <c r="P22" s="62">
        <v>12948</v>
      </c>
      <c r="Q22" s="62">
        <v>-70.2</v>
      </c>
      <c r="R22" s="62">
        <v>-84.7</v>
      </c>
      <c r="S22" s="62">
        <v>3.4</v>
      </c>
    </row>
    <row r="23" spans="1:19" s="50" customFormat="1" x14ac:dyDescent="0.2">
      <c r="A23" s="46"/>
      <c r="B23" s="47" t="s">
        <v>80</v>
      </c>
      <c r="C23" s="48"/>
      <c r="D23" s="48"/>
      <c r="E23" s="48"/>
      <c r="F23" s="48"/>
      <c r="G23" s="48">
        <f>SUM(G18:G22)</f>
        <v>128329</v>
      </c>
      <c r="H23" s="49">
        <f>G23/'2020'!G23*100-100</f>
        <v>-87.288860009964552</v>
      </c>
      <c r="I23" s="48">
        <f>SUM(I18:I22)</f>
        <v>111710</v>
      </c>
      <c r="J23" s="48">
        <f>SUM(J18:J22)</f>
        <v>16619</v>
      </c>
      <c r="K23" s="49">
        <f>I23/'2020'!I23*100-100</f>
        <v>-85.423242692374444</v>
      </c>
      <c r="L23" s="49">
        <f>J23/'2020'!J23*100-100</f>
        <v>-93.167147708677675</v>
      </c>
      <c r="M23" s="48">
        <f>SUM(M18:M22)</f>
        <v>383178</v>
      </c>
      <c r="N23" s="49">
        <f>M23/'2020'!M23*100-100</f>
        <v>-79.497214147092393</v>
      </c>
      <c r="O23" s="48">
        <f>SUM(O18:O22)</f>
        <v>336545</v>
      </c>
      <c r="P23" s="48">
        <f>SUM(P18:P22)</f>
        <v>46633</v>
      </c>
      <c r="Q23" s="49">
        <f>O23/'2020'!O23*100-100</f>
        <v>-76.115942481537573</v>
      </c>
      <c r="R23" s="49">
        <f>P23/'2020'!P23*100-100</f>
        <v>-89.858621357069694</v>
      </c>
      <c r="S23" s="48"/>
    </row>
    <row r="24" spans="1:19" s="51" customFormat="1" x14ac:dyDescent="0.2">
      <c r="A24" s="52"/>
      <c r="B24" s="53" t="s">
        <v>69</v>
      </c>
      <c r="C24" s="54"/>
      <c r="D24" s="54"/>
      <c r="E24" s="54"/>
      <c r="F24" s="54"/>
      <c r="G24" s="54">
        <f>G23+G14</f>
        <v>243313</v>
      </c>
      <c r="H24" s="55">
        <f>G24/'2020'!G24*100-100</f>
        <v>-87.688570361652324</v>
      </c>
      <c r="I24" s="54">
        <f>I23+I14</f>
        <v>211954</v>
      </c>
      <c r="J24" s="54">
        <f>J23+J14</f>
        <v>31359</v>
      </c>
      <c r="K24" s="55">
        <f>I24/'2020'!I24*100-100</f>
        <v>-85.707822012977687</v>
      </c>
      <c r="L24" s="55">
        <f>J24/'2020'!J24*100-100</f>
        <v>-93.64315816999823</v>
      </c>
      <c r="M24" s="54">
        <f>M23+M14</f>
        <v>721725</v>
      </c>
      <c r="N24" s="55">
        <f>M24/'2020'!M24*100-100</f>
        <v>-80.468459291665866</v>
      </c>
      <c r="O24" s="54">
        <f>O23+O14</f>
        <v>634242</v>
      </c>
      <c r="P24" s="54">
        <f>P23+P14</f>
        <v>87483</v>
      </c>
      <c r="Q24" s="55">
        <f>O24/'2020'!O24*100-100</f>
        <v>-76.922825023868853</v>
      </c>
      <c r="R24" s="55">
        <f>P24/'2020'!P24*100-100</f>
        <v>-90.760383386581466</v>
      </c>
      <c r="S24" s="54"/>
    </row>
    <row r="25" spans="1:19" s="42" customFormat="1" x14ac:dyDescent="0.2">
      <c r="A25" s="38"/>
      <c r="B25" s="39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</row>
    <row r="26" spans="1:19" x14ac:dyDescent="0.2">
      <c r="A26" s="91" t="s">
        <v>28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19" s="71" customFormat="1" x14ac:dyDescent="0.2">
      <c r="A27" s="67" t="s">
        <v>17</v>
      </c>
      <c r="B27" s="68" t="s">
        <v>18</v>
      </c>
      <c r="C27" s="62">
        <v>76</v>
      </c>
      <c r="D27" s="62">
        <v>63</v>
      </c>
      <c r="E27" s="62">
        <v>6123</v>
      </c>
      <c r="F27" s="62">
        <v>4994</v>
      </c>
      <c r="G27" s="62">
        <v>7648</v>
      </c>
      <c r="H27" s="62">
        <v>-43.7</v>
      </c>
      <c r="I27" s="62">
        <v>7128</v>
      </c>
      <c r="J27" s="62">
        <v>520</v>
      </c>
      <c r="K27" s="62">
        <v>-42</v>
      </c>
      <c r="L27" s="62">
        <v>-60.1</v>
      </c>
      <c r="M27" s="62">
        <v>25011</v>
      </c>
      <c r="N27" s="62">
        <v>-28.6</v>
      </c>
      <c r="O27" s="62">
        <v>23667</v>
      </c>
      <c r="P27" s="62">
        <v>1344</v>
      </c>
      <c r="Q27" s="62">
        <v>-26</v>
      </c>
      <c r="R27" s="62">
        <v>-55.6</v>
      </c>
      <c r="S27" s="62">
        <v>3.3</v>
      </c>
    </row>
    <row r="28" spans="1:19" s="71" customFormat="1" x14ac:dyDescent="0.2">
      <c r="A28" s="67" t="s">
        <v>19</v>
      </c>
      <c r="B28" s="68" t="s">
        <v>20</v>
      </c>
      <c r="C28" s="62">
        <v>245</v>
      </c>
      <c r="D28" s="62">
        <v>195</v>
      </c>
      <c r="E28" s="62">
        <v>19646</v>
      </c>
      <c r="F28" s="62">
        <v>15647</v>
      </c>
      <c r="G28" s="62">
        <v>21071</v>
      </c>
      <c r="H28" s="62">
        <v>-56.2</v>
      </c>
      <c r="I28" s="62">
        <v>19276</v>
      </c>
      <c r="J28" s="62">
        <v>1795</v>
      </c>
      <c r="K28" s="62">
        <v>-55.1</v>
      </c>
      <c r="L28" s="62">
        <v>-65.8</v>
      </c>
      <c r="M28" s="62">
        <v>59769</v>
      </c>
      <c r="N28" s="62">
        <v>-45</v>
      </c>
      <c r="O28" s="62">
        <v>54542</v>
      </c>
      <c r="P28" s="62">
        <v>5227</v>
      </c>
      <c r="Q28" s="62">
        <v>-43</v>
      </c>
      <c r="R28" s="62">
        <v>-59.8</v>
      </c>
      <c r="S28" s="62">
        <v>2.8</v>
      </c>
    </row>
    <row r="29" spans="1:19" s="71" customFormat="1" x14ac:dyDescent="0.2">
      <c r="A29" s="67" t="s">
        <v>21</v>
      </c>
      <c r="B29" s="68" t="s">
        <v>22</v>
      </c>
      <c r="C29" s="62">
        <v>387</v>
      </c>
      <c r="D29" s="62">
        <v>308</v>
      </c>
      <c r="E29" s="62">
        <v>41885</v>
      </c>
      <c r="F29" s="62">
        <v>34026</v>
      </c>
      <c r="G29" s="62">
        <v>45360</v>
      </c>
      <c r="H29" s="62">
        <v>-58.9</v>
      </c>
      <c r="I29" s="62">
        <v>37269</v>
      </c>
      <c r="J29" s="62">
        <v>8091</v>
      </c>
      <c r="K29" s="62">
        <v>-56.3</v>
      </c>
      <c r="L29" s="62">
        <v>-67.7</v>
      </c>
      <c r="M29" s="62">
        <v>117338</v>
      </c>
      <c r="N29" s="62">
        <v>-51.1</v>
      </c>
      <c r="O29" s="62">
        <v>95842</v>
      </c>
      <c r="P29" s="62">
        <v>21496</v>
      </c>
      <c r="Q29" s="62">
        <v>-49</v>
      </c>
      <c r="R29" s="62">
        <v>-58.5</v>
      </c>
      <c r="S29" s="62">
        <v>2.6</v>
      </c>
    </row>
    <row r="30" spans="1:19" s="71" customFormat="1" x14ac:dyDescent="0.2">
      <c r="A30" s="67" t="s">
        <v>23</v>
      </c>
      <c r="B30" s="68" t="s">
        <v>24</v>
      </c>
      <c r="C30" s="62">
        <v>313</v>
      </c>
      <c r="D30" s="62">
        <v>248</v>
      </c>
      <c r="E30" s="62">
        <v>35374</v>
      </c>
      <c r="F30" s="62">
        <v>27643</v>
      </c>
      <c r="G30" s="62">
        <v>41523</v>
      </c>
      <c r="H30" s="62">
        <v>-59.4</v>
      </c>
      <c r="I30" s="62">
        <v>35072</v>
      </c>
      <c r="J30" s="62">
        <v>6451</v>
      </c>
      <c r="K30" s="62">
        <v>-55.2</v>
      </c>
      <c r="L30" s="62">
        <v>-73.2</v>
      </c>
      <c r="M30" s="62">
        <v>80176</v>
      </c>
      <c r="N30" s="62">
        <v>-52.4</v>
      </c>
      <c r="O30" s="62">
        <v>67668</v>
      </c>
      <c r="P30" s="62">
        <v>12508</v>
      </c>
      <c r="Q30" s="62">
        <v>-46.5</v>
      </c>
      <c r="R30" s="62">
        <v>-70.2</v>
      </c>
      <c r="S30" s="62">
        <v>1.9</v>
      </c>
    </row>
    <row r="31" spans="1:19" s="71" customFormat="1" x14ac:dyDescent="0.2">
      <c r="A31" s="67" t="s">
        <v>25</v>
      </c>
      <c r="B31" s="68" t="s">
        <v>26</v>
      </c>
      <c r="C31" s="62">
        <v>565</v>
      </c>
      <c r="D31" s="62">
        <v>473</v>
      </c>
      <c r="E31" s="62">
        <v>46374</v>
      </c>
      <c r="F31" s="62">
        <v>38758</v>
      </c>
      <c r="G31" s="62">
        <v>59405</v>
      </c>
      <c r="H31" s="62">
        <v>-49.5</v>
      </c>
      <c r="I31" s="62">
        <v>52912</v>
      </c>
      <c r="J31" s="62">
        <v>6493</v>
      </c>
      <c r="K31" s="62">
        <v>-49</v>
      </c>
      <c r="L31" s="62">
        <v>-52.6</v>
      </c>
      <c r="M31" s="62">
        <v>194280</v>
      </c>
      <c r="N31" s="62">
        <v>-31.2</v>
      </c>
      <c r="O31" s="62">
        <v>175247</v>
      </c>
      <c r="P31" s="62">
        <v>19033</v>
      </c>
      <c r="Q31" s="62">
        <v>-30.7</v>
      </c>
      <c r="R31" s="62">
        <v>-36</v>
      </c>
      <c r="S31" s="62">
        <v>3.3</v>
      </c>
    </row>
    <row r="32" spans="1:19" s="50" customFormat="1" x14ac:dyDescent="0.2">
      <c r="A32" s="46"/>
      <c r="B32" s="47" t="s">
        <v>80</v>
      </c>
      <c r="C32" s="48"/>
      <c r="D32" s="48"/>
      <c r="E32" s="48"/>
      <c r="F32" s="48"/>
      <c r="G32" s="48">
        <f>SUM(G27:G31)</f>
        <v>175007</v>
      </c>
      <c r="H32" s="49">
        <f>G32/'2020'!G32*100-100</f>
        <v>-55.347725248958369</v>
      </c>
      <c r="I32" s="48">
        <f>SUM(I27:I31)</f>
        <v>151657</v>
      </c>
      <c r="J32" s="48">
        <f>SUM(J27:J31)</f>
        <v>23350</v>
      </c>
      <c r="K32" s="49">
        <f>I32/'2020'!I32*100-100</f>
        <v>-52.977635564815934</v>
      </c>
      <c r="L32" s="49">
        <f>J32/'2020'!J32*100-100</f>
        <v>-66.360283524462631</v>
      </c>
      <c r="M32" s="48">
        <f>SUM(M27:M31)</f>
        <v>476574</v>
      </c>
      <c r="N32" s="49">
        <f>M32/'2020'!M32*100-100</f>
        <v>-42.885254939089059</v>
      </c>
      <c r="O32" s="48">
        <f>SUM(O27:O31)</f>
        <v>416966</v>
      </c>
      <c r="P32" s="48">
        <f>SUM(P27:P31)</f>
        <v>59608</v>
      </c>
      <c r="Q32" s="49">
        <f>O32/'2020'!O32*100-100</f>
        <v>-39.991249809309167</v>
      </c>
      <c r="R32" s="49">
        <f>P32/'2020'!P32*100-100</f>
        <v>-57.292599571550376</v>
      </c>
      <c r="S32" s="48"/>
    </row>
    <row r="33" spans="1:19" s="51" customFormat="1" x14ac:dyDescent="0.2">
      <c r="A33" s="52"/>
      <c r="B33" s="53" t="s">
        <v>70</v>
      </c>
      <c r="C33" s="54"/>
      <c r="D33" s="54"/>
      <c r="E33" s="54"/>
      <c r="F33" s="54"/>
      <c r="G33" s="54">
        <f>G32+G23+G14</f>
        <v>418320</v>
      </c>
      <c r="H33" s="55">
        <f>G33/'2020'!G33*100-100</f>
        <v>-82.336331748619557</v>
      </c>
      <c r="I33" s="54">
        <f>I32+I23+I14</f>
        <v>363611</v>
      </c>
      <c r="J33" s="54">
        <f>J32+J23+J14</f>
        <v>54709</v>
      </c>
      <c r="K33" s="55">
        <f>I33/'2020'!I33*100-100</f>
        <v>-79.861237266882597</v>
      </c>
      <c r="L33" s="55">
        <f>J33/'2020'!J33*100-100</f>
        <v>-90.277809863822881</v>
      </c>
      <c r="M33" s="54">
        <f>M32+M23+M14</f>
        <v>1198299</v>
      </c>
      <c r="N33" s="55">
        <f>M33/'2020'!M33*100-100</f>
        <v>-73.545100750796095</v>
      </c>
      <c r="O33" s="54">
        <f>O32+O23+O14</f>
        <v>1051208</v>
      </c>
      <c r="P33" s="54">
        <f>P32+P23+P14</f>
        <v>147091</v>
      </c>
      <c r="Q33" s="55">
        <f>O33/'2020'!O33*100-100</f>
        <v>-69.46997468048562</v>
      </c>
      <c r="R33" s="55">
        <f>P33/'2020'!P33*100-100</f>
        <v>-86.460670951161546</v>
      </c>
      <c r="S33" s="54"/>
    </row>
    <row r="34" spans="1:19" s="42" customFormat="1" x14ac:dyDescent="0.2">
      <c r="A34" s="38"/>
      <c r="B34" s="39"/>
      <c r="C34" s="40"/>
      <c r="D34" s="40"/>
      <c r="E34" s="40"/>
      <c r="F34" s="40"/>
      <c r="G34" s="40"/>
      <c r="H34" s="41"/>
      <c r="I34" s="40"/>
      <c r="J34" s="40"/>
      <c r="K34" s="40"/>
      <c r="L34" s="40"/>
      <c r="M34" s="40"/>
      <c r="N34" s="41"/>
      <c r="O34" s="40"/>
      <c r="P34" s="40"/>
      <c r="Q34" s="40"/>
      <c r="R34" s="40"/>
      <c r="S34" s="40"/>
    </row>
    <row r="35" spans="1:19" x14ac:dyDescent="0.2">
      <c r="A35" s="91" t="s">
        <v>29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s="71" customFormat="1" x14ac:dyDescent="0.2">
      <c r="A36" s="67" t="s">
        <v>17</v>
      </c>
      <c r="B36" s="68" t="s">
        <v>18</v>
      </c>
      <c r="C36" s="62">
        <v>75</v>
      </c>
      <c r="D36" s="62">
        <v>67</v>
      </c>
      <c r="E36" s="62">
        <v>6102</v>
      </c>
      <c r="F36" s="62">
        <v>5167</v>
      </c>
      <c r="G36" s="62">
        <v>6329</v>
      </c>
      <c r="H36" s="62">
        <v>174.3</v>
      </c>
      <c r="I36" s="62">
        <v>5958</v>
      </c>
      <c r="J36" s="62">
        <v>371</v>
      </c>
      <c r="K36" s="62">
        <v>181.4</v>
      </c>
      <c r="L36" s="62">
        <v>95.3</v>
      </c>
      <c r="M36" s="62">
        <v>21162</v>
      </c>
      <c r="N36" s="62">
        <v>146.69999999999999</v>
      </c>
      <c r="O36" s="62">
        <v>20192</v>
      </c>
      <c r="P36" s="62">
        <v>970</v>
      </c>
      <c r="Q36" s="62">
        <v>148.30000000000001</v>
      </c>
      <c r="R36" s="62">
        <v>117</v>
      </c>
      <c r="S36" s="62">
        <v>3.3</v>
      </c>
    </row>
    <row r="37" spans="1:19" s="71" customFormat="1" x14ac:dyDescent="0.2">
      <c r="A37" s="67" t="s">
        <v>19</v>
      </c>
      <c r="B37" s="68" t="s">
        <v>20</v>
      </c>
      <c r="C37" s="62">
        <v>244</v>
      </c>
      <c r="D37" s="62">
        <v>191</v>
      </c>
      <c r="E37" s="62">
        <v>19620</v>
      </c>
      <c r="F37" s="62">
        <v>15069</v>
      </c>
      <c r="G37" s="62">
        <v>17427</v>
      </c>
      <c r="H37" s="62">
        <v>179.5</v>
      </c>
      <c r="I37" s="62">
        <v>15674</v>
      </c>
      <c r="J37" s="62">
        <v>1753</v>
      </c>
      <c r="K37" s="62">
        <v>171.7</v>
      </c>
      <c r="L37" s="62">
        <v>277</v>
      </c>
      <c r="M37" s="62">
        <v>49560</v>
      </c>
      <c r="N37" s="62">
        <v>70.2</v>
      </c>
      <c r="O37" s="62">
        <v>43656</v>
      </c>
      <c r="P37" s="62">
        <v>5904</v>
      </c>
      <c r="Q37" s="62">
        <v>69.599999999999994</v>
      </c>
      <c r="R37" s="62">
        <v>74.599999999999994</v>
      </c>
      <c r="S37" s="62">
        <v>2.8</v>
      </c>
    </row>
    <row r="38" spans="1:19" s="71" customFormat="1" x14ac:dyDescent="0.2">
      <c r="A38" s="67" t="s">
        <v>21</v>
      </c>
      <c r="B38" s="68" t="s">
        <v>22</v>
      </c>
      <c r="C38" s="62">
        <v>385</v>
      </c>
      <c r="D38" s="62">
        <v>287</v>
      </c>
      <c r="E38" s="62">
        <v>41779</v>
      </c>
      <c r="F38" s="62">
        <v>31630</v>
      </c>
      <c r="G38" s="62">
        <v>39772</v>
      </c>
      <c r="H38" s="62">
        <v>162.4</v>
      </c>
      <c r="I38" s="62">
        <v>31880</v>
      </c>
      <c r="J38" s="62">
        <v>7892</v>
      </c>
      <c r="K38" s="62">
        <v>180.7</v>
      </c>
      <c r="L38" s="62">
        <v>107.8</v>
      </c>
      <c r="M38" s="62">
        <v>109436</v>
      </c>
      <c r="N38" s="62">
        <v>74.7</v>
      </c>
      <c r="O38" s="62">
        <v>87878</v>
      </c>
      <c r="P38" s="62">
        <v>21558</v>
      </c>
      <c r="Q38" s="62">
        <v>72.900000000000006</v>
      </c>
      <c r="R38" s="62">
        <v>82.6</v>
      </c>
      <c r="S38" s="62">
        <v>2.8</v>
      </c>
    </row>
    <row r="39" spans="1:19" s="71" customFormat="1" x14ac:dyDescent="0.2">
      <c r="A39" s="67" t="s">
        <v>23</v>
      </c>
      <c r="B39" s="68" t="s">
        <v>24</v>
      </c>
      <c r="C39" s="62">
        <v>312</v>
      </c>
      <c r="D39" s="62">
        <v>245</v>
      </c>
      <c r="E39" s="62">
        <v>35578</v>
      </c>
      <c r="F39" s="62">
        <v>27788</v>
      </c>
      <c r="G39" s="62">
        <v>36771</v>
      </c>
      <c r="H39" s="62">
        <v>233.6</v>
      </c>
      <c r="I39" s="62">
        <v>30138</v>
      </c>
      <c r="J39" s="62">
        <v>6633</v>
      </c>
      <c r="K39" s="62">
        <v>204.7</v>
      </c>
      <c r="L39" s="62">
        <v>485.4</v>
      </c>
      <c r="M39" s="62">
        <v>71396</v>
      </c>
      <c r="N39" s="62">
        <v>153.9</v>
      </c>
      <c r="O39" s="62">
        <v>58160</v>
      </c>
      <c r="P39" s="62">
        <v>13236</v>
      </c>
      <c r="Q39" s="62">
        <v>142.6</v>
      </c>
      <c r="R39" s="62">
        <v>219.1</v>
      </c>
      <c r="S39" s="62">
        <v>1.9</v>
      </c>
    </row>
    <row r="40" spans="1:19" s="71" customFormat="1" x14ac:dyDescent="0.2">
      <c r="A40" s="67" t="s">
        <v>25</v>
      </c>
      <c r="B40" s="68" t="s">
        <v>26</v>
      </c>
      <c r="C40" s="62">
        <v>562</v>
      </c>
      <c r="D40" s="62">
        <v>466</v>
      </c>
      <c r="E40" s="62">
        <v>46303</v>
      </c>
      <c r="F40" s="62">
        <v>37785</v>
      </c>
      <c r="G40" s="62">
        <v>53179</v>
      </c>
      <c r="H40" s="62">
        <v>118.9</v>
      </c>
      <c r="I40" s="62">
        <v>47903</v>
      </c>
      <c r="J40" s="62">
        <v>5276</v>
      </c>
      <c r="K40" s="62">
        <v>111.1</v>
      </c>
      <c r="L40" s="62">
        <v>229.5</v>
      </c>
      <c r="M40" s="62">
        <v>179346</v>
      </c>
      <c r="N40" s="62">
        <v>69.599999999999994</v>
      </c>
      <c r="O40" s="62">
        <v>162904</v>
      </c>
      <c r="P40" s="62">
        <v>16442</v>
      </c>
      <c r="Q40" s="62">
        <v>62.4</v>
      </c>
      <c r="R40" s="62">
        <v>204.4</v>
      </c>
      <c r="S40" s="62">
        <v>3.4</v>
      </c>
    </row>
    <row r="41" spans="1:19" s="50" customFormat="1" x14ac:dyDescent="0.2">
      <c r="A41" s="46"/>
      <c r="B41" s="47" t="s">
        <v>80</v>
      </c>
      <c r="C41" s="48"/>
      <c r="D41" s="48"/>
      <c r="E41" s="48"/>
      <c r="F41" s="48"/>
      <c r="G41" s="48">
        <f>SUM(G36:G40)</f>
        <v>153478</v>
      </c>
      <c r="H41" s="49">
        <f>G41/'2020'!G41*100-100</f>
        <v>160.09252825840127</v>
      </c>
      <c r="I41" s="48">
        <f>SUM(I36:I40)</f>
        <v>131553</v>
      </c>
      <c r="J41" s="48">
        <f>SUM(J36:J40)</f>
        <v>21925</v>
      </c>
      <c r="K41" s="49">
        <f>I41/'2020'!I41*100-100</f>
        <v>153.85060687339598</v>
      </c>
      <c r="L41" s="49">
        <f>J41/'2020'!J41*100-100</f>
        <v>205.10715279710547</v>
      </c>
      <c r="M41" s="48">
        <f>SUM(M36:M40)</f>
        <v>430900</v>
      </c>
      <c r="N41" s="49">
        <f>M41/'2020'!M41*100-100</f>
        <v>83.994329439092695</v>
      </c>
      <c r="O41" s="48">
        <f>SUM(O36:O40)</f>
        <v>372790</v>
      </c>
      <c r="P41" s="48">
        <f>SUM(P36:P40)</f>
        <v>58110</v>
      </c>
      <c r="Q41" s="49">
        <f>O41/'2020'!O41*100-100</f>
        <v>78.362447190763959</v>
      </c>
      <c r="R41" s="49">
        <f>P41/'2020'!P41*100-100</f>
        <v>130.73257891602145</v>
      </c>
      <c r="S41" s="48"/>
    </row>
    <row r="42" spans="1:19" s="51" customFormat="1" x14ac:dyDescent="0.2">
      <c r="A42" s="52"/>
      <c r="B42" s="53" t="s">
        <v>71</v>
      </c>
      <c r="C42" s="54"/>
      <c r="D42" s="54"/>
      <c r="E42" s="54"/>
      <c r="F42" s="54"/>
      <c r="G42" s="54">
        <f>G41+G32+G23+G14</f>
        <v>571798</v>
      </c>
      <c r="H42" s="55">
        <f>G42/'2020'!G42*100-100</f>
        <v>-76.44265550456069</v>
      </c>
      <c r="I42" s="54">
        <f>I41+I32+I23+I14</f>
        <v>495164</v>
      </c>
      <c r="J42" s="54">
        <f>J41+J32+J23+J14</f>
        <v>76634</v>
      </c>
      <c r="K42" s="55">
        <f>I42/'2020'!I42*100-100</f>
        <v>-73.340311012834945</v>
      </c>
      <c r="L42" s="55">
        <f>J42/'2020'!J42*100-100</f>
        <v>-86.553291841329056</v>
      </c>
      <c r="M42" s="54">
        <f>M41+M32+M23+M14</f>
        <v>1629199</v>
      </c>
      <c r="N42" s="55">
        <f>M42/'2020'!M42*100-100</f>
        <v>-65.800317562677066</v>
      </c>
      <c r="O42" s="54">
        <f t="shared" ref="O42:P42" si="0">O41+O32+O23+O14</f>
        <v>1423998</v>
      </c>
      <c r="P42" s="54">
        <f t="shared" si="0"/>
        <v>205201</v>
      </c>
      <c r="Q42" s="55">
        <f>O42/'2020'!O42*100-100</f>
        <v>-61.009867748242776</v>
      </c>
      <c r="R42" s="55">
        <f>P42/'2020'!P42*100-100</f>
        <v>-81.539750068146063</v>
      </c>
      <c r="S42" s="54"/>
    </row>
    <row r="43" spans="1:19" s="42" customFormat="1" x14ac:dyDescent="0.2">
      <c r="A43" s="38"/>
      <c r="B43" s="39"/>
      <c r="C43" s="40"/>
      <c r="D43" s="40"/>
      <c r="E43" s="40"/>
      <c r="F43" s="40"/>
      <c r="G43" s="40"/>
      <c r="H43" s="41"/>
      <c r="I43" s="40"/>
      <c r="J43" s="40"/>
      <c r="K43" s="40"/>
      <c r="L43" s="40"/>
      <c r="M43" s="40"/>
      <c r="N43" s="41"/>
      <c r="O43" s="40"/>
      <c r="P43" s="40"/>
      <c r="Q43" s="40"/>
      <c r="R43" s="40"/>
      <c r="S43" s="40"/>
    </row>
    <row r="44" spans="1:19" x14ac:dyDescent="0.2">
      <c r="A44" s="91" t="s">
        <v>30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</row>
    <row r="45" spans="1:19" s="71" customFormat="1" x14ac:dyDescent="0.2">
      <c r="A45" s="67" t="s">
        <v>17</v>
      </c>
      <c r="B45" s="68" t="s">
        <v>18</v>
      </c>
      <c r="C45" s="62">
        <v>76</v>
      </c>
      <c r="D45" s="62">
        <v>68</v>
      </c>
      <c r="E45" s="62">
        <v>6125</v>
      </c>
      <c r="F45" s="62">
        <v>5196</v>
      </c>
      <c r="G45" s="62">
        <v>6703</v>
      </c>
      <c r="H45" s="62">
        <v>15</v>
      </c>
      <c r="I45" s="62">
        <v>6197</v>
      </c>
      <c r="J45" s="62">
        <v>506</v>
      </c>
      <c r="K45" s="62">
        <v>13.4</v>
      </c>
      <c r="L45" s="62">
        <v>39</v>
      </c>
      <c r="M45" s="62">
        <v>21916</v>
      </c>
      <c r="N45" s="62">
        <v>28.8</v>
      </c>
      <c r="O45" s="62">
        <v>20744</v>
      </c>
      <c r="P45" s="62">
        <v>1172</v>
      </c>
      <c r="Q45" s="62">
        <v>26.8</v>
      </c>
      <c r="R45" s="62">
        <v>77.8</v>
      </c>
      <c r="S45" s="62">
        <v>3.3</v>
      </c>
    </row>
    <row r="46" spans="1:19" s="71" customFormat="1" x14ac:dyDescent="0.2">
      <c r="A46" s="67" t="s">
        <v>19</v>
      </c>
      <c r="B46" s="68" t="s">
        <v>20</v>
      </c>
      <c r="C46" s="62">
        <v>242</v>
      </c>
      <c r="D46" s="62">
        <v>196</v>
      </c>
      <c r="E46" s="62">
        <v>19574</v>
      </c>
      <c r="F46" s="62">
        <v>15046</v>
      </c>
      <c r="G46" s="62">
        <v>24321</v>
      </c>
      <c r="H46" s="62">
        <v>36.200000000000003</v>
      </c>
      <c r="I46" s="62">
        <v>22338</v>
      </c>
      <c r="J46" s="62">
        <v>1983</v>
      </c>
      <c r="K46" s="62">
        <v>34.1</v>
      </c>
      <c r="L46" s="62">
        <v>64.599999999999994</v>
      </c>
      <c r="M46" s="62">
        <v>62425</v>
      </c>
      <c r="N46" s="62">
        <v>23.7</v>
      </c>
      <c r="O46" s="62">
        <v>55563</v>
      </c>
      <c r="P46" s="62">
        <v>6862</v>
      </c>
      <c r="Q46" s="62">
        <v>21.5</v>
      </c>
      <c r="R46" s="62">
        <v>44.6</v>
      </c>
      <c r="S46" s="62">
        <v>2.6</v>
      </c>
    </row>
    <row r="47" spans="1:19" s="71" customFormat="1" x14ac:dyDescent="0.2">
      <c r="A47" s="67" t="s">
        <v>21</v>
      </c>
      <c r="B47" s="68" t="s">
        <v>22</v>
      </c>
      <c r="C47" s="62">
        <v>387</v>
      </c>
      <c r="D47" s="62">
        <v>293</v>
      </c>
      <c r="E47" s="62">
        <v>42075</v>
      </c>
      <c r="F47" s="62">
        <v>32525</v>
      </c>
      <c r="G47" s="62">
        <v>47868</v>
      </c>
      <c r="H47" s="62">
        <v>17.7</v>
      </c>
      <c r="I47" s="62">
        <v>38075</v>
      </c>
      <c r="J47" s="62">
        <v>9793</v>
      </c>
      <c r="K47" s="62">
        <v>7.4</v>
      </c>
      <c r="L47" s="62">
        <v>88.3</v>
      </c>
      <c r="M47" s="62">
        <v>126100</v>
      </c>
      <c r="N47" s="62">
        <v>5.5</v>
      </c>
      <c r="O47" s="62">
        <v>99679</v>
      </c>
      <c r="P47" s="62">
        <v>26421</v>
      </c>
      <c r="Q47" s="62">
        <v>-2.6</v>
      </c>
      <c r="R47" s="62">
        <v>54</v>
      </c>
      <c r="S47" s="62">
        <v>2.6</v>
      </c>
    </row>
    <row r="48" spans="1:19" s="71" customFormat="1" x14ac:dyDescent="0.2">
      <c r="A48" s="67" t="s">
        <v>23</v>
      </c>
      <c r="B48" s="68" t="s">
        <v>24</v>
      </c>
      <c r="C48" s="62">
        <v>314</v>
      </c>
      <c r="D48" s="62">
        <v>252</v>
      </c>
      <c r="E48" s="62">
        <v>36338</v>
      </c>
      <c r="F48" s="62">
        <v>29230</v>
      </c>
      <c r="G48" s="62">
        <v>48008</v>
      </c>
      <c r="H48" s="62">
        <v>65.3</v>
      </c>
      <c r="I48" s="62">
        <v>39850</v>
      </c>
      <c r="J48" s="62">
        <v>8158</v>
      </c>
      <c r="K48" s="62">
        <v>55.6</v>
      </c>
      <c r="L48" s="62">
        <v>138.30000000000001</v>
      </c>
      <c r="M48" s="62">
        <v>85123</v>
      </c>
      <c r="N48" s="62">
        <v>51.4</v>
      </c>
      <c r="O48" s="62">
        <v>70002</v>
      </c>
      <c r="P48" s="62">
        <v>15121</v>
      </c>
      <c r="Q48" s="62">
        <v>43.1</v>
      </c>
      <c r="R48" s="62">
        <v>107.4</v>
      </c>
      <c r="S48" s="62">
        <v>1.8</v>
      </c>
    </row>
    <row r="49" spans="1:19" s="71" customFormat="1" x14ac:dyDescent="0.2">
      <c r="A49" s="67" t="s">
        <v>25</v>
      </c>
      <c r="B49" s="68" t="s">
        <v>26</v>
      </c>
      <c r="C49" s="62">
        <v>562</v>
      </c>
      <c r="D49" s="62">
        <v>486</v>
      </c>
      <c r="E49" s="62">
        <v>46301</v>
      </c>
      <c r="F49" s="62">
        <v>39003</v>
      </c>
      <c r="G49" s="62">
        <v>63383</v>
      </c>
      <c r="H49" s="62">
        <v>15</v>
      </c>
      <c r="I49" s="62">
        <v>57027</v>
      </c>
      <c r="J49" s="62">
        <v>6356</v>
      </c>
      <c r="K49" s="62">
        <v>11.1</v>
      </c>
      <c r="L49" s="62">
        <v>67.5</v>
      </c>
      <c r="M49" s="62">
        <v>194950</v>
      </c>
      <c r="N49" s="62">
        <v>20.3</v>
      </c>
      <c r="O49" s="62">
        <v>178171</v>
      </c>
      <c r="P49" s="62">
        <v>16779</v>
      </c>
      <c r="Q49" s="62">
        <v>18.2</v>
      </c>
      <c r="R49" s="62">
        <v>48.4</v>
      </c>
      <c r="S49" s="62">
        <v>3.1</v>
      </c>
    </row>
    <row r="50" spans="1:19" s="50" customFormat="1" x14ac:dyDescent="0.2">
      <c r="A50" s="46"/>
      <c r="B50" s="47" t="s">
        <v>80</v>
      </c>
      <c r="C50" s="48"/>
      <c r="D50" s="48"/>
      <c r="E50" s="48"/>
      <c r="F50" s="48"/>
      <c r="G50" s="48">
        <f>SUM(G45:G49)</f>
        <v>190283</v>
      </c>
      <c r="H50" s="49">
        <f>G50/'2020'!G50*100-100</f>
        <v>28.137563215913929</v>
      </c>
      <c r="I50" s="48">
        <f>SUM(I45:I49)</f>
        <v>163487</v>
      </c>
      <c r="J50" s="48">
        <f>SUM(J45:J49)</f>
        <v>26796</v>
      </c>
      <c r="K50" s="49">
        <f>I50/'2020'!I50*100-100</f>
        <v>21.539925509058605</v>
      </c>
      <c r="L50" s="49">
        <f>J50/'2020'!J50*100-100</f>
        <v>91.591591591591595</v>
      </c>
      <c r="M50" s="48">
        <f>SUM(M45:M49)</f>
        <v>490514</v>
      </c>
      <c r="N50" s="49">
        <f>M50/'2020'!M50*100-100</f>
        <v>21.02223242020284</v>
      </c>
      <c r="O50" s="48">
        <f>SUM(O45:O49)</f>
        <v>424159</v>
      </c>
      <c r="P50" s="48">
        <f>SUM(P45:P49)</f>
        <v>66355</v>
      </c>
      <c r="Q50" s="49">
        <f>O50/'2020'!O50*100-100</f>
        <v>16.476959113788837</v>
      </c>
      <c r="R50" s="49">
        <f>P50/'2020'!P50*100-100</f>
        <v>61.243681959564526</v>
      </c>
      <c r="S50" s="48"/>
    </row>
    <row r="51" spans="1:19" s="51" customFormat="1" x14ac:dyDescent="0.2">
      <c r="A51" s="52"/>
      <c r="B51" s="53" t="s">
        <v>72</v>
      </c>
      <c r="C51" s="54"/>
      <c r="D51" s="54"/>
      <c r="E51" s="54"/>
      <c r="F51" s="54"/>
      <c r="G51" s="54">
        <f>G50+G41+G32+G23+G14</f>
        <v>762081</v>
      </c>
      <c r="H51" s="55">
        <f>G51/'2020'!G51*100-100</f>
        <v>-70.41334224203429</v>
      </c>
      <c r="I51" s="54">
        <f>I50+I41+I32+I23+I14</f>
        <v>658651</v>
      </c>
      <c r="J51" s="54">
        <f>J50+J41+J32+J23+J14</f>
        <v>103430</v>
      </c>
      <c r="K51" s="55">
        <f>I51/'2020'!I51*100-100</f>
        <v>-66.932933172144288</v>
      </c>
      <c r="L51" s="55">
        <f>J51/'2020'!J51*100-100</f>
        <v>-82.286198717235123</v>
      </c>
      <c r="M51" s="54">
        <f>M50+M41+M32+M23+M14</f>
        <v>2119713</v>
      </c>
      <c r="N51" s="55">
        <f>M51/'2020'!M51*100-100</f>
        <v>-58.992554399775742</v>
      </c>
      <c r="O51" s="54">
        <f>O50+O41+O32+O23+O14</f>
        <v>1848157</v>
      </c>
      <c r="P51" s="54">
        <f>P50+P41+P32+P23+P14</f>
        <v>271556</v>
      </c>
      <c r="Q51" s="55">
        <f>O51/'2020'!O51*100-100</f>
        <v>-53.984256383519593</v>
      </c>
      <c r="R51" s="55">
        <f>P51/'2020'!P51*100-100</f>
        <v>-76.442460756375056</v>
      </c>
      <c r="S51" s="54"/>
    </row>
    <row r="52" spans="1:19" s="42" customFormat="1" x14ac:dyDescent="0.2">
      <c r="A52" s="38"/>
      <c r="B52" s="39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1"/>
      <c r="O52" s="40"/>
      <c r="P52" s="40"/>
      <c r="Q52" s="40"/>
      <c r="R52" s="40"/>
      <c r="S52" s="40"/>
    </row>
    <row r="53" spans="1:19" x14ac:dyDescent="0.2">
      <c r="A53" s="91" t="s">
        <v>31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 s="71" customFormat="1" x14ac:dyDescent="0.2">
      <c r="A54" s="67" t="s">
        <v>17</v>
      </c>
      <c r="B54" s="68" t="s">
        <v>18</v>
      </c>
      <c r="C54" s="62">
        <v>76</v>
      </c>
      <c r="D54" s="62">
        <v>71</v>
      </c>
      <c r="E54" s="62">
        <v>6126</v>
      </c>
      <c r="F54" s="62">
        <v>5431</v>
      </c>
      <c r="G54" s="62">
        <v>10543</v>
      </c>
      <c r="H54" s="62">
        <v>-7.4</v>
      </c>
      <c r="I54" s="62">
        <v>9724</v>
      </c>
      <c r="J54" s="62">
        <v>819</v>
      </c>
      <c r="K54" s="62">
        <v>-6.5</v>
      </c>
      <c r="L54" s="62">
        <v>-17.2</v>
      </c>
      <c r="M54" s="62">
        <v>28721</v>
      </c>
      <c r="N54" s="62">
        <v>1.5</v>
      </c>
      <c r="O54" s="62">
        <v>27031</v>
      </c>
      <c r="P54" s="62">
        <v>1690</v>
      </c>
      <c r="Q54" s="62">
        <v>1.7</v>
      </c>
      <c r="R54" s="62">
        <v>-1.7</v>
      </c>
      <c r="S54" s="62">
        <v>2.7</v>
      </c>
    </row>
    <row r="55" spans="1:19" s="71" customFormat="1" x14ac:dyDescent="0.2">
      <c r="A55" s="67" t="s">
        <v>19</v>
      </c>
      <c r="B55" s="68" t="s">
        <v>20</v>
      </c>
      <c r="C55" s="62">
        <v>241</v>
      </c>
      <c r="D55" s="62">
        <v>219</v>
      </c>
      <c r="E55" s="62">
        <v>19486</v>
      </c>
      <c r="F55" s="62">
        <v>16854</v>
      </c>
      <c r="G55" s="62">
        <v>47491</v>
      </c>
      <c r="H55" s="62">
        <v>3.3</v>
      </c>
      <c r="I55" s="62">
        <v>43341</v>
      </c>
      <c r="J55" s="62">
        <v>4150</v>
      </c>
      <c r="K55" s="62">
        <v>3.6</v>
      </c>
      <c r="L55" s="62">
        <v>0.9</v>
      </c>
      <c r="M55" s="62">
        <v>102791</v>
      </c>
      <c r="N55" s="62">
        <v>3.6</v>
      </c>
      <c r="O55" s="62">
        <v>92097</v>
      </c>
      <c r="P55" s="62">
        <v>10694</v>
      </c>
      <c r="Q55" s="62">
        <v>3</v>
      </c>
      <c r="R55" s="62">
        <v>8.8000000000000007</v>
      </c>
      <c r="S55" s="62">
        <v>2.2000000000000002</v>
      </c>
    </row>
    <row r="56" spans="1:19" s="71" customFormat="1" x14ac:dyDescent="0.2">
      <c r="A56" s="67" t="s">
        <v>21</v>
      </c>
      <c r="B56" s="68" t="s">
        <v>22</v>
      </c>
      <c r="C56" s="62">
        <v>388</v>
      </c>
      <c r="D56" s="62">
        <v>333</v>
      </c>
      <c r="E56" s="62">
        <v>42887</v>
      </c>
      <c r="F56" s="62">
        <v>36793</v>
      </c>
      <c r="G56" s="62">
        <v>106205</v>
      </c>
      <c r="H56" s="62">
        <v>8</v>
      </c>
      <c r="I56" s="62">
        <v>88378</v>
      </c>
      <c r="J56" s="62">
        <v>17827</v>
      </c>
      <c r="K56" s="62">
        <v>4.5999999999999996</v>
      </c>
      <c r="L56" s="62">
        <v>28.6</v>
      </c>
      <c r="M56" s="62">
        <v>225645</v>
      </c>
      <c r="N56" s="62">
        <v>7.5</v>
      </c>
      <c r="O56" s="62">
        <v>186728</v>
      </c>
      <c r="P56" s="62">
        <v>38917</v>
      </c>
      <c r="Q56" s="62">
        <v>4.2</v>
      </c>
      <c r="R56" s="62">
        <v>26.2</v>
      </c>
      <c r="S56" s="62">
        <v>2.1</v>
      </c>
    </row>
    <row r="57" spans="1:19" s="71" customFormat="1" x14ac:dyDescent="0.2">
      <c r="A57" s="67" t="s">
        <v>23</v>
      </c>
      <c r="B57" s="68" t="s">
        <v>24</v>
      </c>
      <c r="C57" s="62">
        <v>313</v>
      </c>
      <c r="D57" s="62">
        <v>269</v>
      </c>
      <c r="E57" s="62">
        <v>36230</v>
      </c>
      <c r="F57" s="62">
        <v>31027</v>
      </c>
      <c r="G57" s="62">
        <v>82451</v>
      </c>
      <c r="H57" s="62">
        <v>21.8</v>
      </c>
      <c r="I57" s="62">
        <v>68481</v>
      </c>
      <c r="J57" s="62">
        <v>13970</v>
      </c>
      <c r="K57" s="62">
        <v>20.8</v>
      </c>
      <c r="L57" s="62">
        <v>26.8</v>
      </c>
      <c r="M57" s="62">
        <v>142209</v>
      </c>
      <c r="N57" s="62">
        <v>24.6</v>
      </c>
      <c r="O57" s="62">
        <v>117172</v>
      </c>
      <c r="P57" s="62">
        <v>25037</v>
      </c>
      <c r="Q57" s="62">
        <v>23.9</v>
      </c>
      <c r="R57" s="62">
        <v>27.9</v>
      </c>
      <c r="S57" s="62">
        <v>1.7</v>
      </c>
    </row>
    <row r="58" spans="1:19" s="71" customFormat="1" x14ac:dyDescent="0.2">
      <c r="A58" s="67" t="s">
        <v>25</v>
      </c>
      <c r="B58" s="68" t="s">
        <v>26</v>
      </c>
      <c r="C58" s="62">
        <v>561</v>
      </c>
      <c r="D58" s="62">
        <v>516</v>
      </c>
      <c r="E58" s="62">
        <v>46205</v>
      </c>
      <c r="F58" s="62">
        <v>40308</v>
      </c>
      <c r="G58" s="62">
        <v>116448</v>
      </c>
      <c r="H58" s="62">
        <v>6.2</v>
      </c>
      <c r="I58" s="62">
        <v>104431</v>
      </c>
      <c r="J58" s="62">
        <v>12017</v>
      </c>
      <c r="K58" s="62">
        <v>5.3</v>
      </c>
      <c r="L58" s="62">
        <v>14</v>
      </c>
      <c r="M58" s="62">
        <v>297958</v>
      </c>
      <c r="N58" s="62">
        <v>18.600000000000001</v>
      </c>
      <c r="O58" s="62">
        <v>270118</v>
      </c>
      <c r="P58" s="62">
        <v>27840</v>
      </c>
      <c r="Q58" s="62">
        <v>17.2</v>
      </c>
      <c r="R58" s="62">
        <v>34.200000000000003</v>
      </c>
      <c r="S58" s="62">
        <v>2.6</v>
      </c>
    </row>
    <row r="59" spans="1:19" s="50" customFormat="1" x14ac:dyDescent="0.2">
      <c r="A59" s="46"/>
      <c r="B59" s="47" t="s">
        <v>80</v>
      </c>
      <c r="C59" s="48"/>
      <c r="D59" s="48"/>
      <c r="E59" s="48"/>
      <c r="F59" s="48"/>
      <c r="G59" s="48">
        <f>SUM(G54:G58)</f>
        <v>363138</v>
      </c>
      <c r="H59" s="49">
        <f>G59/'2020'!G59*100-100</f>
        <v>9.0360432855718784</v>
      </c>
      <c r="I59" s="48">
        <f>SUM(I54:I58)</f>
        <v>314355</v>
      </c>
      <c r="J59" s="48">
        <f>SUM(J54:J58)</f>
        <v>48783</v>
      </c>
      <c r="K59" s="49">
        <f>I59/'2020'!I59*100-100</f>
        <v>7.4604059056988774</v>
      </c>
      <c r="L59" s="49">
        <f>J59/'2020'!J59*100-100</f>
        <v>20.413200701009558</v>
      </c>
      <c r="M59" s="48">
        <f>SUM(M54:M58)</f>
        <v>797324</v>
      </c>
      <c r="N59" s="49">
        <f>M59/'2020'!M59*100-100</f>
        <v>13.449145777693033</v>
      </c>
      <c r="O59" s="48">
        <f>SUM(O54:O58)</f>
        <v>693146</v>
      </c>
      <c r="P59" s="48">
        <f>SUM(P54:P58)</f>
        <v>104178</v>
      </c>
      <c r="Q59" s="49">
        <f>O59/'2020'!O59*100-100</f>
        <v>11.77989321060025</v>
      </c>
      <c r="R59" s="49">
        <f>P59/'2020'!P59*100-100</f>
        <v>25.964886825304717</v>
      </c>
      <c r="S59" s="48"/>
    </row>
    <row r="60" spans="1:19" s="51" customFormat="1" x14ac:dyDescent="0.2">
      <c r="A60" s="52"/>
      <c r="B60" s="53" t="s">
        <v>73</v>
      </c>
      <c r="C60" s="54"/>
      <c r="D60" s="54"/>
      <c r="E60" s="54"/>
      <c r="F60" s="54"/>
      <c r="G60" s="54">
        <f>G59+G50+G41+G32+G23+G14</f>
        <v>1125219</v>
      </c>
      <c r="H60" s="55">
        <f>G60/'2020'!G60*100-100</f>
        <v>-61.316768443926932</v>
      </c>
      <c r="I60" s="54">
        <f>I59+I50+I41+I32+I23+I14</f>
        <v>973006</v>
      </c>
      <c r="J60" s="54">
        <f>J59+J50+J41+J32+J23+J14</f>
        <v>152213</v>
      </c>
      <c r="K60" s="55">
        <f>I60/'2020'!I60*100-100</f>
        <v>-57.406403008236317</v>
      </c>
      <c r="L60" s="55">
        <f>J60/'2020'!J60*100-100</f>
        <v>-75.62282994452346</v>
      </c>
      <c r="M60" s="54">
        <f>M59+M50+M41+M32+M23+M14</f>
        <v>2917037</v>
      </c>
      <c r="N60" s="55">
        <f>M60/'2020'!M60*100-100</f>
        <v>-50.322059518765315</v>
      </c>
      <c r="O60" s="54">
        <f>O59+O50+O41+O32+O23+O14</f>
        <v>2541303</v>
      </c>
      <c r="P60" s="54">
        <f>P59+P50+P41+P32+P23+P14</f>
        <v>375734</v>
      </c>
      <c r="Q60" s="55">
        <f>O60/'2020'!O60*100-100</f>
        <v>-45.188686102340647</v>
      </c>
      <c r="R60" s="55">
        <f>P60/'2020'!P60*100-100</f>
        <v>-69.587005105067917</v>
      </c>
      <c r="S60" s="54"/>
    </row>
    <row r="61" spans="1:19" s="42" customFormat="1" x14ac:dyDescent="0.2">
      <c r="A61" s="38"/>
      <c r="B61" s="39"/>
      <c r="C61" s="40"/>
      <c r="D61" s="40"/>
      <c r="E61" s="40"/>
      <c r="F61" s="40"/>
      <c r="G61" s="40"/>
      <c r="H61" s="41"/>
      <c r="I61" s="40"/>
      <c r="J61" s="40"/>
      <c r="K61" s="40"/>
      <c r="L61" s="40"/>
      <c r="M61" s="40"/>
      <c r="N61" s="41"/>
      <c r="O61" s="40"/>
      <c r="P61" s="40"/>
      <c r="Q61" s="40"/>
      <c r="R61" s="40"/>
      <c r="S61" s="40"/>
    </row>
    <row r="62" spans="1:19" x14ac:dyDescent="0.2">
      <c r="A62" s="91" t="s">
        <v>32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</row>
    <row r="63" spans="1:19" s="71" customFormat="1" x14ac:dyDescent="0.2">
      <c r="A63" s="67" t="s">
        <v>17</v>
      </c>
      <c r="B63" s="68" t="s">
        <v>18</v>
      </c>
      <c r="C63" s="62">
        <v>76</v>
      </c>
      <c r="D63" s="62">
        <v>72</v>
      </c>
      <c r="E63" s="62">
        <v>6033</v>
      </c>
      <c r="F63" s="62">
        <v>5445</v>
      </c>
      <c r="G63" s="62">
        <v>16007</v>
      </c>
      <c r="H63" s="62">
        <v>6.1</v>
      </c>
      <c r="I63" s="62">
        <v>13869</v>
      </c>
      <c r="J63" s="62">
        <v>2138</v>
      </c>
      <c r="K63" s="62">
        <v>7.4</v>
      </c>
      <c r="L63" s="62">
        <v>-1.7</v>
      </c>
      <c r="M63" s="62">
        <v>40023</v>
      </c>
      <c r="N63" s="62">
        <v>19.2</v>
      </c>
      <c r="O63" s="62">
        <v>35667</v>
      </c>
      <c r="P63" s="62">
        <v>4356</v>
      </c>
      <c r="Q63" s="62">
        <v>19.2</v>
      </c>
      <c r="R63" s="62">
        <v>19.100000000000001</v>
      </c>
      <c r="S63" s="62">
        <v>2.5</v>
      </c>
    </row>
    <row r="64" spans="1:19" s="71" customFormat="1" x14ac:dyDescent="0.2">
      <c r="A64" s="67" t="s">
        <v>19</v>
      </c>
      <c r="B64" s="68" t="s">
        <v>20</v>
      </c>
      <c r="C64" s="62">
        <v>236</v>
      </c>
      <c r="D64" s="62">
        <v>221</v>
      </c>
      <c r="E64" s="62">
        <v>19116</v>
      </c>
      <c r="F64" s="62">
        <v>17241</v>
      </c>
      <c r="G64" s="62">
        <v>76788</v>
      </c>
      <c r="H64" s="62">
        <v>9.1999999999999993</v>
      </c>
      <c r="I64" s="62">
        <v>67592</v>
      </c>
      <c r="J64" s="62">
        <v>9196</v>
      </c>
      <c r="K64" s="62">
        <v>13.2</v>
      </c>
      <c r="L64" s="62">
        <v>-13.5</v>
      </c>
      <c r="M64" s="62">
        <v>177212</v>
      </c>
      <c r="N64" s="62">
        <v>20.100000000000001</v>
      </c>
      <c r="O64" s="62">
        <v>153841</v>
      </c>
      <c r="P64" s="62">
        <v>23371</v>
      </c>
      <c r="Q64" s="62">
        <v>23.2</v>
      </c>
      <c r="R64" s="62">
        <v>3.1</v>
      </c>
      <c r="S64" s="62">
        <v>2.2999999999999998</v>
      </c>
    </row>
    <row r="65" spans="1:19" s="71" customFormat="1" x14ac:dyDescent="0.2">
      <c r="A65" s="67" t="s">
        <v>21</v>
      </c>
      <c r="B65" s="68" t="s">
        <v>22</v>
      </c>
      <c r="C65" s="62">
        <v>387</v>
      </c>
      <c r="D65" s="62">
        <v>344</v>
      </c>
      <c r="E65" s="62">
        <v>43166</v>
      </c>
      <c r="F65" s="62">
        <v>39125</v>
      </c>
      <c r="G65" s="62">
        <v>192499</v>
      </c>
      <c r="H65" s="62">
        <v>12.9</v>
      </c>
      <c r="I65" s="62">
        <v>156571</v>
      </c>
      <c r="J65" s="62">
        <v>35928</v>
      </c>
      <c r="K65" s="62">
        <v>16.399999999999999</v>
      </c>
      <c r="L65" s="62">
        <v>-0.3</v>
      </c>
      <c r="M65" s="62">
        <v>374046</v>
      </c>
      <c r="N65" s="62">
        <v>13.3</v>
      </c>
      <c r="O65" s="62">
        <v>301771</v>
      </c>
      <c r="P65" s="62">
        <v>72275</v>
      </c>
      <c r="Q65" s="62">
        <v>14.6</v>
      </c>
      <c r="R65" s="62">
        <v>8</v>
      </c>
      <c r="S65" s="62">
        <v>1.9</v>
      </c>
    </row>
    <row r="66" spans="1:19" s="71" customFormat="1" x14ac:dyDescent="0.2">
      <c r="A66" s="67" t="s">
        <v>23</v>
      </c>
      <c r="B66" s="68" t="s">
        <v>24</v>
      </c>
      <c r="C66" s="62">
        <v>314</v>
      </c>
      <c r="D66" s="62">
        <v>280</v>
      </c>
      <c r="E66" s="62">
        <v>36409</v>
      </c>
      <c r="F66" s="62">
        <v>32648</v>
      </c>
      <c r="G66" s="62">
        <v>130839</v>
      </c>
      <c r="H66" s="62">
        <v>29.5</v>
      </c>
      <c r="I66" s="62">
        <v>103764</v>
      </c>
      <c r="J66" s="62">
        <v>27075</v>
      </c>
      <c r="K66" s="62">
        <v>31.1</v>
      </c>
      <c r="L66" s="62">
        <v>23.6</v>
      </c>
      <c r="M66" s="62">
        <v>230045</v>
      </c>
      <c r="N66" s="62">
        <v>34.299999999999997</v>
      </c>
      <c r="O66" s="62">
        <v>181055</v>
      </c>
      <c r="P66" s="62">
        <v>48990</v>
      </c>
      <c r="Q66" s="62">
        <v>36.5</v>
      </c>
      <c r="R66" s="62">
        <v>26.8</v>
      </c>
      <c r="S66" s="62">
        <v>1.8</v>
      </c>
    </row>
    <row r="67" spans="1:19" s="71" customFormat="1" x14ac:dyDescent="0.2">
      <c r="A67" s="67" t="s">
        <v>25</v>
      </c>
      <c r="B67" s="68" t="s">
        <v>26</v>
      </c>
      <c r="C67" s="62">
        <v>558</v>
      </c>
      <c r="D67" s="62">
        <v>526</v>
      </c>
      <c r="E67" s="62">
        <v>45869</v>
      </c>
      <c r="F67" s="62">
        <v>42326</v>
      </c>
      <c r="G67" s="62">
        <v>160320</v>
      </c>
      <c r="H67" s="62">
        <v>8.6</v>
      </c>
      <c r="I67" s="62">
        <v>139545</v>
      </c>
      <c r="J67" s="62">
        <v>20775</v>
      </c>
      <c r="K67" s="62">
        <v>11.2</v>
      </c>
      <c r="L67" s="62">
        <v>-6.2</v>
      </c>
      <c r="M67" s="62">
        <v>385278</v>
      </c>
      <c r="N67" s="62">
        <v>16.5</v>
      </c>
      <c r="O67" s="62">
        <v>338378</v>
      </c>
      <c r="P67" s="62">
        <v>46900</v>
      </c>
      <c r="Q67" s="62">
        <v>17.3</v>
      </c>
      <c r="R67" s="62">
        <v>11.4</v>
      </c>
      <c r="S67" s="62">
        <v>2.4</v>
      </c>
    </row>
    <row r="68" spans="1:19" s="50" customFormat="1" x14ac:dyDescent="0.2">
      <c r="A68" s="46"/>
      <c r="B68" s="47" t="s">
        <v>80</v>
      </c>
      <c r="C68" s="48"/>
      <c r="D68" s="48"/>
      <c r="E68" s="48"/>
      <c r="F68" s="48"/>
      <c r="G68" s="48">
        <f>SUM(G63:G67)</f>
        <v>576453</v>
      </c>
      <c r="H68" s="49">
        <f>G68/'2020'!G68*100-100</f>
        <v>14.247746569315296</v>
      </c>
      <c r="I68" s="48">
        <f>SUM(I63:I67)</f>
        <v>481341</v>
      </c>
      <c r="J68" s="48">
        <f>SUM(J63:J67)</f>
        <v>95112</v>
      </c>
      <c r="K68" s="49">
        <f>I68/'2020'!I68*100-100</f>
        <v>16.925128623690085</v>
      </c>
      <c r="L68" s="49">
        <f>J68/'2020'!J68*100-100</f>
        <v>2.3832590583220394</v>
      </c>
      <c r="M68" s="48">
        <f>SUM(M63:M67)</f>
        <v>1206604</v>
      </c>
      <c r="N68" s="49">
        <f>M68/'2020'!M68*100-100</f>
        <v>19.091841357480632</v>
      </c>
      <c r="O68" s="48">
        <f>SUM(O63:O67)</f>
        <v>1010712</v>
      </c>
      <c r="P68" s="48">
        <f>SUM(P63:P67)</f>
        <v>195892</v>
      </c>
      <c r="Q68" s="49">
        <f>O68/'2020'!O68*100-100</f>
        <v>20.434689354400518</v>
      </c>
      <c r="R68" s="49">
        <f>P68/'2020'!P68*100-100</f>
        <v>12.613322142442414</v>
      </c>
      <c r="S68" s="48"/>
    </row>
    <row r="69" spans="1:19" s="51" customFormat="1" x14ac:dyDescent="0.2">
      <c r="A69" s="52"/>
      <c r="B69" s="53" t="s">
        <v>74</v>
      </c>
      <c r="C69" s="54"/>
      <c r="D69" s="54"/>
      <c r="E69" s="54"/>
      <c r="F69" s="54"/>
      <c r="G69" s="54">
        <f>G68+G59+G50+G41+G32+G23+G14</f>
        <v>1701672</v>
      </c>
      <c r="H69" s="55">
        <f>G69/'2020'!G69*100-100</f>
        <v>-50.14681984093712</v>
      </c>
      <c r="I69" s="54">
        <f>I68+I59+I50+I41+I32+I23+I14</f>
        <v>1454347</v>
      </c>
      <c r="J69" s="54">
        <f>J68+J59+J50+J41+J32+J23+J14</f>
        <v>247325</v>
      </c>
      <c r="K69" s="55">
        <f>I69/'2020'!I69*100-100</f>
        <v>-46.056598867755596</v>
      </c>
      <c r="L69" s="55">
        <f>J69/'2020'!J69*100-100</f>
        <v>-65.52029398889735</v>
      </c>
      <c r="M69" s="54">
        <f>M68+M59+M50+M41+M32+M23+M14</f>
        <v>4123641</v>
      </c>
      <c r="N69" s="55">
        <f>M69/'2020'!M69*100-100</f>
        <v>-40.107467363788906</v>
      </c>
      <c r="O69" s="54">
        <f>O68+O59+O50+O41+O32+O23+O14</f>
        <v>3552015</v>
      </c>
      <c r="P69" s="54">
        <f>P68+P59+P50+P41+P32+P23+P14</f>
        <v>571626</v>
      </c>
      <c r="Q69" s="55">
        <f>O69/'2020'!O69*100-100</f>
        <v>-35.131034938693432</v>
      </c>
      <c r="R69" s="55">
        <f>P69/'2020'!P69*100-100</f>
        <v>-59.44160239536253</v>
      </c>
      <c r="S69" s="54"/>
    </row>
    <row r="70" spans="1:19" s="33" customFormat="1" x14ac:dyDescent="0.2">
      <c r="A70" s="34"/>
      <c r="B70" s="35"/>
      <c r="C70" s="36"/>
      <c r="D70" s="36"/>
      <c r="E70" s="36"/>
      <c r="F70" s="36"/>
      <c r="G70" s="36"/>
      <c r="H70" s="37"/>
      <c r="I70" s="36"/>
      <c r="J70" s="36"/>
      <c r="K70" s="36"/>
      <c r="L70" s="36"/>
      <c r="M70" s="36"/>
      <c r="N70" s="37"/>
      <c r="O70" s="36"/>
      <c r="P70" s="36"/>
      <c r="Q70" s="36"/>
      <c r="R70" s="36"/>
      <c r="S70" s="36"/>
    </row>
    <row r="71" spans="1:19" x14ac:dyDescent="0.2">
      <c r="A71" s="91" t="s">
        <v>33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</row>
    <row r="72" spans="1:19" s="71" customFormat="1" x14ac:dyDescent="0.2">
      <c r="A72" s="67" t="s">
        <v>17</v>
      </c>
      <c r="B72" s="68" t="s">
        <v>18</v>
      </c>
      <c r="C72" s="62">
        <v>76</v>
      </c>
      <c r="D72" s="62">
        <v>72</v>
      </c>
      <c r="E72" s="62">
        <v>6032</v>
      </c>
      <c r="F72" s="62">
        <v>5499</v>
      </c>
      <c r="G72" s="62">
        <v>21474</v>
      </c>
      <c r="H72" s="62">
        <v>16.7</v>
      </c>
      <c r="I72" s="62">
        <v>18731</v>
      </c>
      <c r="J72" s="62">
        <v>2743</v>
      </c>
      <c r="K72" s="62">
        <v>15.7</v>
      </c>
      <c r="L72" s="62">
        <v>24.2</v>
      </c>
      <c r="M72" s="62">
        <v>51394</v>
      </c>
      <c r="N72" s="62">
        <v>28.1</v>
      </c>
      <c r="O72" s="62">
        <v>45446</v>
      </c>
      <c r="P72" s="62">
        <v>5948</v>
      </c>
      <c r="Q72" s="62">
        <v>25.8</v>
      </c>
      <c r="R72" s="62">
        <v>49.2</v>
      </c>
      <c r="S72" s="62">
        <v>2.4</v>
      </c>
    </row>
    <row r="73" spans="1:19" s="71" customFormat="1" x14ac:dyDescent="0.2">
      <c r="A73" s="67" t="s">
        <v>19</v>
      </c>
      <c r="B73" s="68" t="s">
        <v>20</v>
      </c>
      <c r="C73" s="62">
        <v>237</v>
      </c>
      <c r="D73" s="62">
        <v>220</v>
      </c>
      <c r="E73" s="62">
        <v>19169</v>
      </c>
      <c r="F73" s="62">
        <v>17168</v>
      </c>
      <c r="G73" s="62">
        <v>100128</v>
      </c>
      <c r="H73" s="62">
        <v>24.8</v>
      </c>
      <c r="I73" s="62">
        <v>87529</v>
      </c>
      <c r="J73" s="62">
        <v>12599</v>
      </c>
      <c r="K73" s="62">
        <v>27.6</v>
      </c>
      <c r="L73" s="62">
        <v>7.9</v>
      </c>
      <c r="M73" s="62">
        <v>232441</v>
      </c>
      <c r="N73" s="62">
        <v>36.6</v>
      </c>
      <c r="O73" s="62">
        <v>202775</v>
      </c>
      <c r="P73" s="62">
        <v>29666</v>
      </c>
      <c r="Q73" s="62">
        <v>40.4</v>
      </c>
      <c r="R73" s="62">
        <v>15.3</v>
      </c>
      <c r="S73" s="62">
        <v>2.2999999999999998</v>
      </c>
    </row>
    <row r="74" spans="1:19" s="71" customFormat="1" x14ac:dyDescent="0.2">
      <c r="A74" s="67" t="s">
        <v>21</v>
      </c>
      <c r="B74" s="68" t="s">
        <v>22</v>
      </c>
      <c r="C74" s="62">
        <v>386</v>
      </c>
      <c r="D74" s="62">
        <v>350</v>
      </c>
      <c r="E74" s="62">
        <v>43495</v>
      </c>
      <c r="F74" s="62">
        <v>40361</v>
      </c>
      <c r="G74" s="62">
        <v>265331</v>
      </c>
      <c r="H74" s="62">
        <v>25.6</v>
      </c>
      <c r="I74" s="62">
        <v>215947</v>
      </c>
      <c r="J74" s="62">
        <v>49384</v>
      </c>
      <c r="K74" s="62">
        <v>29.4</v>
      </c>
      <c r="L74" s="62">
        <v>11.1</v>
      </c>
      <c r="M74" s="62">
        <v>511248</v>
      </c>
      <c r="N74" s="62">
        <v>25.1</v>
      </c>
      <c r="O74" s="62">
        <v>416919</v>
      </c>
      <c r="P74" s="62">
        <v>94329</v>
      </c>
      <c r="Q74" s="62">
        <v>28.3</v>
      </c>
      <c r="R74" s="62">
        <v>12.7</v>
      </c>
      <c r="S74" s="62">
        <v>1.9</v>
      </c>
    </row>
    <row r="75" spans="1:19" s="71" customFormat="1" x14ac:dyDescent="0.2">
      <c r="A75" s="67" t="s">
        <v>23</v>
      </c>
      <c r="B75" s="68" t="s">
        <v>24</v>
      </c>
      <c r="C75" s="62">
        <v>315</v>
      </c>
      <c r="D75" s="62">
        <v>288</v>
      </c>
      <c r="E75" s="62">
        <v>37247</v>
      </c>
      <c r="F75" s="62">
        <v>34687</v>
      </c>
      <c r="G75" s="62">
        <v>174656</v>
      </c>
      <c r="H75" s="62">
        <v>39.6</v>
      </c>
      <c r="I75" s="62">
        <v>139110</v>
      </c>
      <c r="J75" s="62">
        <v>35546</v>
      </c>
      <c r="K75" s="62">
        <v>41.9</v>
      </c>
      <c r="L75" s="62">
        <v>31.4</v>
      </c>
      <c r="M75" s="62">
        <v>309385</v>
      </c>
      <c r="N75" s="62">
        <v>39</v>
      </c>
      <c r="O75" s="62">
        <v>241107</v>
      </c>
      <c r="P75" s="62">
        <v>68278</v>
      </c>
      <c r="Q75" s="62">
        <v>40.1</v>
      </c>
      <c r="R75" s="62">
        <v>35.200000000000003</v>
      </c>
      <c r="S75" s="62">
        <v>1.8</v>
      </c>
    </row>
    <row r="76" spans="1:19" s="71" customFormat="1" x14ac:dyDescent="0.2">
      <c r="A76" s="67" t="s">
        <v>25</v>
      </c>
      <c r="B76" s="68" t="s">
        <v>26</v>
      </c>
      <c r="C76" s="62">
        <v>558</v>
      </c>
      <c r="D76" s="62">
        <v>526</v>
      </c>
      <c r="E76" s="62">
        <v>45888</v>
      </c>
      <c r="F76" s="62">
        <v>43182</v>
      </c>
      <c r="G76" s="62">
        <v>222365</v>
      </c>
      <c r="H76" s="62">
        <v>22.9</v>
      </c>
      <c r="I76" s="62">
        <v>193440</v>
      </c>
      <c r="J76" s="62">
        <v>28925</v>
      </c>
      <c r="K76" s="62">
        <v>24.9</v>
      </c>
      <c r="L76" s="62">
        <v>10.6</v>
      </c>
      <c r="M76" s="62">
        <v>480198</v>
      </c>
      <c r="N76" s="62">
        <v>23.1</v>
      </c>
      <c r="O76" s="62">
        <v>420824</v>
      </c>
      <c r="P76" s="62">
        <v>59374</v>
      </c>
      <c r="Q76" s="62">
        <v>23.8</v>
      </c>
      <c r="R76" s="62">
        <v>17.8</v>
      </c>
      <c r="S76" s="62">
        <v>2.2000000000000002</v>
      </c>
    </row>
    <row r="77" spans="1:19" s="50" customFormat="1" x14ac:dyDescent="0.2">
      <c r="A77" s="46"/>
      <c r="B77" s="47" t="s">
        <v>80</v>
      </c>
      <c r="C77" s="48"/>
      <c r="D77" s="48"/>
      <c r="E77" s="48"/>
      <c r="F77" s="48"/>
      <c r="G77" s="48">
        <f>SUM(G72:G76)</f>
        <v>783954</v>
      </c>
      <c r="H77" s="49">
        <f>G77/'2020'!G77*100-100</f>
        <v>27.252038749220858</v>
      </c>
      <c r="I77" s="48">
        <f>SUM(I72:I76)</f>
        <v>654757</v>
      </c>
      <c r="J77" s="48">
        <f>SUM(J72:J76)</f>
        <v>129197</v>
      </c>
      <c r="K77" s="49">
        <f>I77/'2020'!I77*100-100</f>
        <v>29.771774569166297</v>
      </c>
      <c r="L77" s="49">
        <f>J77/'2020'!J77*100-100</f>
        <v>15.85200728127046</v>
      </c>
      <c r="M77" s="48">
        <f>SUM(M72:M76)</f>
        <v>1584666</v>
      </c>
      <c r="N77" s="49">
        <f>M77/'2020'!M77*100-100</f>
        <v>28.649086601925347</v>
      </c>
      <c r="O77" s="48">
        <f>SUM(O72:O76)</f>
        <v>1327071</v>
      </c>
      <c r="P77" s="48">
        <f>SUM(P72:P76)</f>
        <v>257595</v>
      </c>
      <c r="Q77" s="49">
        <f>O77/'2020'!O77*100-100</f>
        <v>30.42928300165903</v>
      </c>
      <c r="R77" s="49">
        <f>P77/'2020'!P77*100-100</f>
        <v>20.1973776305352</v>
      </c>
      <c r="S77" s="48"/>
    </row>
    <row r="78" spans="1:19" s="51" customFormat="1" x14ac:dyDescent="0.2">
      <c r="A78" s="52"/>
      <c r="B78" s="53" t="s">
        <v>75</v>
      </c>
      <c r="C78" s="54"/>
      <c r="D78" s="54"/>
      <c r="E78" s="54"/>
      <c r="F78" s="54"/>
      <c r="G78" s="54">
        <f>G77+G68+G59+G50+G41+G32+G23+G14</f>
        <v>2485626</v>
      </c>
      <c r="H78" s="55">
        <f>G78/'2020'!G78*100-100</f>
        <v>-38.313225862410846</v>
      </c>
      <c r="I78" s="54">
        <f>I77+I68+I59+I50+I41+I32+I23+I14</f>
        <v>2109104</v>
      </c>
      <c r="J78" s="54">
        <f>J77+J68+J59+J50+J41+J32+J23+J14</f>
        <v>376522</v>
      </c>
      <c r="K78" s="55">
        <f>I78/'2020'!I78*100-100</f>
        <v>-34.102979248304848</v>
      </c>
      <c r="L78" s="55">
        <f>J78/'2020'!J78*100-100</f>
        <v>-54.571592314421018</v>
      </c>
      <c r="M78" s="54">
        <f>M77+M68+M59+M50+M41+M32+M23+M14</f>
        <v>5708307</v>
      </c>
      <c r="N78" s="55">
        <f>M78/'2020'!M78*100-100</f>
        <v>-29.673292848781927</v>
      </c>
      <c r="O78" s="54">
        <f>O77+O68+O59+O50+O41+O32+O23+O14</f>
        <v>4879086</v>
      </c>
      <c r="P78" s="54">
        <f>P77+P68+P59+P50+P41+P32+P23+P14</f>
        <v>829221</v>
      </c>
      <c r="Q78" s="55">
        <f>O78/'2020'!O78*100-100</f>
        <v>-24.857846148728328</v>
      </c>
      <c r="R78" s="55">
        <f>P78/'2020'!P78*100-100</f>
        <v>-48.930159512225167</v>
      </c>
      <c r="S78" s="54"/>
    </row>
    <row r="79" spans="1:19" s="42" customFormat="1" x14ac:dyDescent="0.2">
      <c r="A79" s="38"/>
      <c r="B79" s="39"/>
      <c r="C79" s="40"/>
      <c r="D79" s="40"/>
      <c r="E79" s="40"/>
      <c r="F79" s="40"/>
      <c r="G79" s="40"/>
      <c r="H79" s="41"/>
      <c r="I79" s="40"/>
      <c r="J79" s="40"/>
      <c r="K79" s="40"/>
      <c r="L79" s="40"/>
      <c r="M79" s="40"/>
      <c r="N79" s="41"/>
      <c r="O79" s="40"/>
      <c r="P79" s="40"/>
      <c r="Q79" s="40"/>
      <c r="R79" s="40"/>
      <c r="S79" s="40"/>
    </row>
    <row r="80" spans="1:19" x14ac:dyDescent="0.2">
      <c r="A80" s="91" t="s">
        <v>34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</row>
    <row r="81" spans="1:19" s="71" customFormat="1" x14ac:dyDescent="0.2">
      <c r="A81" s="67" t="s">
        <v>17</v>
      </c>
      <c r="B81" s="68" t="s">
        <v>18</v>
      </c>
      <c r="C81" s="62">
        <v>76</v>
      </c>
      <c r="D81" s="62">
        <v>74</v>
      </c>
      <c r="E81" s="62">
        <v>6028</v>
      </c>
      <c r="F81" s="62">
        <v>5869</v>
      </c>
      <c r="G81" s="62">
        <v>23552</v>
      </c>
      <c r="H81" s="62">
        <v>13.4</v>
      </c>
      <c r="I81" s="62">
        <v>21155</v>
      </c>
      <c r="J81" s="62">
        <v>2397</v>
      </c>
      <c r="K81" s="62">
        <v>11.8</v>
      </c>
      <c r="L81" s="62">
        <v>29.2</v>
      </c>
      <c r="M81" s="62">
        <v>58806</v>
      </c>
      <c r="N81" s="62">
        <v>29.6</v>
      </c>
      <c r="O81" s="62">
        <v>53955</v>
      </c>
      <c r="P81" s="62">
        <v>4851</v>
      </c>
      <c r="Q81" s="62">
        <v>28.4</v>
      </c>
      <c r="R81" s="62">
        <v>44.5</v>
      </c>
      <c r="S81" s="62">
        <v>2.5</v>
      </c>
    </row>
    <row r="82" spans="1:19" s="71" customFormat="1" x14ac:dyDescent="0.2">
      <c r="A82" s="67" t="s">
        <v>19</v>
      </c>
      <c r="B82" s="68" t="s">
        <v>20</v>
      </c>
      <c r="C82" s="62">
        <v>236</v>
      </c>
      <c r="D82" s="62">
        <v>226</v>
      </c>
      <c r="E82" s="62">
        <v>19116</v>
      </c>
      <c r="F82" s="62">
        <v>18048</v>
      </c>
      <c r="G82" s="62">
        <v>119027</v>
      </c>
      <c r="H82" s="62">
        <v>32.9</v>
      </c>
      <c r="I82" s="62">
        <v>104807</v>
      </c>
      <c r="J82" s="62">
        <v>14220</v>
      </c>
      <c r="K82" s="62">
        <v>29.7</v>
      </c>
      <c r="L82" s="62">
        <v>63.3</v>
      </c>
      <c r="M82" s="62">
        <v>247288</v>
      </c>
      <c r="N82" s="62">
        <v>33.700000000000003</v>
      </c>
      <c r="O82" s="62">
        <v>214274</v>
      </c>
      <c r="P82" s="62">
        <v>33014</v>
      </c>
      <c r="Q82" s="62">
        <v>30.2</v>
      </c>
      <c r="R82" s="62">
        <v>62.2</v>
      </c>
      <c r="S82" s="62">
        <v>2.1</v>
      </c>
    </row>
    <row r="83" spans="1:19" s="71" customFormat="1" x14ac:dyDescent="0.2">
      <c r="A83" s="67" t="s">
        <v>21</v>
      </c>
      <c r="B83" s="68" t="s">
        <v>22</v>
      </c>
      <c r="C83" s="62">
        <v>386</v>
      </c>
      <c r="D83" s="62">
        <v>355</v>
      </c>
      <c r="E83" s="62">
        <v>43906</v>
      </c>
      <c r="F83" s="62">
        <v>41058</v>
      </c>
      <c r="G83" s="62">
        <v>253806</v>
      </c>
      <c r="H83" s="62">
        <v>34.4</v>
      </c>
      <c r="I83" s="62">
        <v>202050</v>
      </c>
      <c r="J83" s="62">
        <v>51756</v>
      </c>
      <c r="K83" s="62">
        <v>28.2</v>
      </c>
      <c r="L83" s="62">
        <v>66.3</v>
      </c>
      <c r="M83" s="62">
        <v>480676</v>
      </c>
      <c r="N83" s="62">
        <v>32.1</v>
      </c>
      <c r="O83" s="62">
        <v>378533</v>
      </c>
      <c r="P83" s="62">
        <v>102143</v>
      </c>
      <c r="Q83" s="62">
        <v>25.4</v>
      </c>
      <c r="R83" s="62">
        <v>64.599999999999994</v>
      </c>
      <c r="S83" s="62">
        <v>1.9</v>
      </c>
    </row>
    <row r="84" spans="1:19" s="71" customFormat="1" x14ac:dyDescent="0.2">
      <c r="A84" s="67" t="s">
        <v>23</v>
      </c>
      <c r="B84" s="68" t="s">
        <v>24</v>
      </c>
      <c r="C84" s="62">
        <v>314</v>
      </c>
      <c r="D84" s="62">
        <v>291</v>
      </c>
      <c r="E84" s="62">
        <v>37163</v>
      </c>
      <c r="F84" s="62">
        <v>35359</v>
      </c>
      <c r="G84" s="62">
        <v>196781</v>
      </c>
      <c r="H84" s="62">
        <v>37.6</v>
      </c>
      <c r="I84" s="62">
        <v>154355</v>
      </c>
      <c r="J84" s="62">
        <v>42426</v>
      </c>
      <c r="K84" s="62">
        <v>31.8</v>
      </c>
      <c r="L84" s="62">
        <v>64</v>
      </c>
      <c r="M84" s="62">
        <v>329692</v>
      </c>
      <c r="N84" s="62">
        <v>36.200000000000003</v>
      </c>
      <c r="O84" s="62">
        <v>255485</v>
      </c>
      <c r="P84" s="62">
        <v>74207</v>
      </c>
      <c r="Q84" s="62">
        <v>30.1</v>
      </c>
      <c r="R84" s="62">
        <v>62.6</v>
      </c>
      <c r="S84" s="62">
        <v>1.7</v>
      </c>
    </row>
    <row r="85" spans="1:19" s="71" customFormat="1" x14ac:dyDescent="0.2">
      <c r="A85" s="67" t="s">
        <v>25</v>
      </c>
      <c r="B85" s="68" t="s">
        <v>26</v>
      </c>
      <c r="C85" s="62">
        <v>557</v>
      </c>
      <c r="D85" s="62">
        <v>534</v>
      </c>
      <c r="E85" s="62">
        <v>45721</v>
      </c>
      <c r="F85" s="62">
        <v>44103</v>
      </c>
      <c r="G85" s="62">
        <v>223357</v>
      </c>
      <c r="H85" s="62">
        <v>23.4</v>
      </c>
      <c r="I85" s="62">
        <v>196852</v>
      </c>
      <c r="J85" s="62">
        <v>26505</v>
      </c>
      <c r="K85" s="62">
        <v>23.3</v>
      </c>
      <c r="L85" s="62">
        <v>24.7</v>
      </c>
      <c r="M85" s="62">
        <v>482577</v>
      </c>
      <c r="N85" s="62">
        <v>23.4</v>
      </c>
      <c r="O85" s="62">
        <v>424996</v>
      </c>
      <c r="P85" s="62">
        <v>57581</v>
      </c>
      <c r="Q85" s="62">
        <v>21.7</v>
      </c>
      <c r="R85" s="62">
        <v>37.299999999999997</v>
      </c>
      <c r="S85" s="62">
        <v>2.2000000000000002</v>
      </c>
    </row>
    <row r="86" spans="1:19" s="50" customFormat="1" x14ac:dyDescent="0.2">
      <c r="A86" s="46"/>
      <c r="B86" s="47" t="s">
        <v>80</v>
      </c>
      <c r="C86" s="48"/>
      <c r="D86" s="48"/>
      <c r="E86" s="48"/>
      <c r="F86" s="48"/>
      <c r="G86" s="48">
        <f>SUM(G81:G85)</f>
        <v>816523</v>
      </c>
      <c r="H86" s="49">
        <f>G86/'2020'!G86*100-100</f>
        <v>31.064975256464379</v>
      </c>
      <c r="I86" s="48">
        <f>SUM(I81:I85)</f>
        <v>679219</v>
      </c>
      <c r="J86" s="48">
        <f>SUM(J81:J85)</f>
        <v>137304</v>
      </c>
      <c r="K86" s="49">
        <f>I86/'2020'!I86*100-100</f>
        <v>27.153375404597398</v>
      </c>
      <c r="L86" s="49">
        <f>J86/'2020'!J86*100-100</f>
        <v>54.590285752887922</v>
      </c>
      <c r="M86" s="48">
        <f>SUM(M81:M85)</f>
        <v>1599039</v>
      </c>
      <c r="N86" s="49">
        <f>M86/'2020'!M86*100-100</f>
        <v>30.258816897553402</v>
      </c>
      <c r="O86" s="48">
        <f>SUM(O81:O85)</f>
        <v>1327243</v>
      </c>
      <c r="P86" s="48">
        <f>SUM(P81:P85)</f>
        <v>271796</v>
      </c>
      <c r="Q86" s="49">
        <f>O86/'2020'!O86*100-100</f>
        <v>25.895119255960424</v>
      </c>
      <c r="R86" s="49">
        <f>P86/'2020'!P86*100-100</f>
        <v>56.798449299357912</v>
      </c>
      <c r="S86" s="48"/>
    </row>
    <row r="87" spans="1:19" s="51" customFormat="1" x14ac:dyDescent="0.2">
      <c r="A87" s="52"/>
      <c r="B87" s="53" t="s">
        <v>76</v>
      </c>
      <c r="C87" s="54"/>
      <c r="D87" s="54"/>
      <c r="E87" s="54"/>
      <c r="F87" s="54"/>
      <c r="G87" s="54">
        <f>G86+G77+G68+G59+G50+G41+G32+G23+G14</f>
        <v>3302149</v>
      </c>
      <c r="H87" s="55">
        <f>G87/'2020'!G87*100-100</f>
        <v>-29.023012099934192</v>
      </c>
      <c r="I87" s="54">
        <f>I86+I77+I68+I59+I50+I41+I32+I23+I14</f>
        <v>2788323</v>
      </c>
      <c r="J87" s="54">
        <f>J86+J77+J68+J59+J50+J41+J32+J23+J14</f>
        <v>513826</v>
      </c>
      <c r="K87" s="55">
        <f>I87/'2020'!I87*100-100</f>
        <v>-25.341686884284186</v>
      </c>
      <c r="L87" s="55">
        <f>J87/'2020'!J87*100-100</f>
        <v>-44.005893359400119</v>
      </c>
      <c r="M87" s="54">
        <f>M86+M77+M68+M59+M50+M41+M32+M23+M14</f>
        <v>7307346</v>
      </c>
      <c r="N87" s="55">
        <f>M87/'2020'!M87*100-100</f>
        <v>-21.799956273402316</v>
      </c>
      <c r="O87" s="54">
        <f>O86+O77+O68+O59+O50+O41+O32+O23+O14</f>
        <v>6206329</v>
      </c>
      <c r="P87" s="54">
        <f>P86+P77+P68+P59+P50+P41+P32+P23+P14</f>
        <v>1101017</v>
      </c>
      <c r="Q87" s="55">
        <f>O87/'2020'!O87*100-100</f>
        <v>-17.768496271424311</v>
      </c>
      <c r="R87" s="55">
        <f>P87/'2020'!P87*100-100</f>
        <v>-38.731670562886436</v>
      </c>
      <c r="S87" s="54"/>
    </row>
    <row r="88" spans="1:19" s="33" customFormat="1" x14ac:dyDescent="0.2">
      <c r="A88" s="34"/>
      <c r="B88" s="35"/>
      <c r="C88" s="36"/>
      <c r="D88" s="36"/>
      <c r="E88" s="36"/>
      <c r="F88" s="36"/>
      <c r="G88" s="36"/>
      <c r="H88" s="37"/>
      <c r="I88" s="36"/>
      <c r="J88" s="36"/>
      <c r="K88" s="36"/>
      <c r="L88" s="36"/>
      <c r="M88" s="36"/>
      <c r="N88" s="37"/>
      <c r="O88" s="36"/>
      <c r="P88" s="36"/>
      <c r="Q88" s="36"/>
      <c r="R88" s="36"/>
      <c r="S88" s="36"/>
    </row>
    <row r="89" spans="1:19" x14ac:dyDescent="0.2">
      <c r="A89" s="91" t="s">
        <v>35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s="71" customFormat="1" x14ac:dyDescent="0.2">
      <c r="A90" s="67" t="s">
        <v>17</v>
      </c>
      <c r="B90" s="68" t="s">
        <v>18</v>
      </c>
      <c r="C90" s="62">
        <v>76</v>
      </c>
      <c r="D90" s="62">
        <v>74</v>
      </c>
      <c r="E90" s="62">
        <v>6004</v>
      </c>
      <c r="F90" s="62">
        <v>5724</v>
      </c>
      <c r="G90" s="62">
        <v>26873</v>
      </c>
      <c r="H90" s="62">
        <v>89.8</v>
      </c>
      <c r="I90" s="62">
        <v>23560</v>
      </c>
      <c r="J90" s="62">
        <v>3313</v>
      </c>
      <c r="K90" s="62">
        <v>81.5</v>
      </c>
      <c r="L90" s="62">
        <v>181</v>
      </c>
      <c r="M90" s="62">
        <v>64953</v>
      </c>
      <c r="N90" s="62">
        <v>61.4</v>
      </c>
      <c r="O90" s="62">
        <v>58031</v>
      </c>
      <c r="P90" s="62">
        <v>6922</v>
      </c>
      <c r="Q90" s="62">
        <v>54.3</v>
      </c>
      <c r="R90" s="62">
        <v>161</v>
      </c>
      <c r="S90" s="62">
        <v>2.4</v>
      </c>
    </row>
    <row r="91" spans="1:19" s="71" customFormat="1" x14ac:dyDescent="0.2">
      <c r="A91" s="67" t="s">
        <v>19</v>
      </c>
      <c r="B91" s="68" t="s">
        <v>20</v>
      </c>
      <c r="C91" s="62">
        <v>233</v>
      </c>
      <c r="D91" s="62">
        <v>226</v>
      </c>
      <c r="E91" s="62">
        <v>18953</v>
      </c>
      <c r="F91" s="62">
        <v>17705</v>
      </c>
      <c r="G91" s="62">
        <v>114572</v>
      </c>
      <c r="H91" s="62">
        <v>67.400000000000006</v>
      </c>
      <c r="I91" s="62">
        <v>100171</v>
      </c>
      <c r="J91" s="62">
        <v>14401</v>
      </c>
      <c r="K91" s="62">
        <v>56.3</v>
      </c>
      <c r="L91" s="62">
        <v>229.6</v>
      </c>
      <c r="M91" s="62">
        <v>250918</v>
      </c>
      <c r="N91" s="62">
        <v>59.8</v>
      </c>
      <c r="O91" s="62">
        <v>218025</v>
      </c>
      <c r="P91" s="62">
        <v>32893</v>
      </c>
      <c r="Q91" s="62">
        <v>50.5</v>
      </c>
      <c r="R91" s="62">
        <v>169.9</v>
      </c>
      <c r="S91" s="62">
        <v>2.2000000000000002</v>
      </c>
    </row>
    <row r="92" spans="1:19" s="71" customFormat="1" x14ac:dyDescent="0.2">
      <c r="A92" s="67" t="s">
        <v>21</v>
      </c>
      <c r="B92" s="68" t="s">
        <v>22</v>
      </c>
      <c r="C92" s="62">
        <v>387</v>
      </c>
      <c r="D92" s="62">
        <v>360</v>
      </c>
      <c r="E92" s="62">
        <v>43961</v>
      </c>
      <c r="F92" s="62">
        <v>41265</v>
      </c>
      <c r="G92" s="62">
        <v>302625</v>
      </c>
      <c r="H92" s="62">
        <v>115.5</v>
      </c>
      <c r="I92" s="62">
        <v>224729</v>
      </c>
      <c r="J92" s="62">
        <v>77896</v>
      </c>
      <c r="K92" s="62">
        <v>85.1</v>
      </c>
      <c r="L92" s="62">
        <v>309.5</v>
      </c>
      <c r="M92" s="62">
        <v>594637</v>
      </c>
      <c r="N92" s="62">
        <v>101.3</v>
      </c>
      <c r="O92" s="62">
        <v>428283</v>
      </c>
      <c r="P92" s="62">
        <v>166354</v>
      </c>
      <c r="Q92" s="62">
        <v>70.7</v>
      </c>
      <c r="R92" s="62">
        <v>274.3</v>
      </c>
      <c r="S92" s="62">
        <v>2</v>
      </c>
    </row>
    <row r="93" spans="1:19" s="71" customFormat="1" x14ac:dyDescent="0.2">
      <c r="A93" s="67" t="s">
        <v>23</v>
      </c>
      <c r="B93" s="68" t="s">
        <v>24</v>
      </c>
      <c r="C93" s="62">
        <v>314</v>
      </c>
      <c r="D93" s="62">
        <v>289</v>
      </c>
      <c r="E93" s="62">
        <v>37148</v>
      </c>
      <c r="F93" s="62">
        <v>34997</v>
      </c>
      <c r="G93" s="62">
        <v>209083</v>
      </c>
      <c r="H93" s="62">
        <v>111.3</v>
      </c>
      <c r="I93" s="62">
        <v>155299</v>
      </c>
      <c r="J93" s="62">
        <v>53784</v>
      </c>
      <c r="K93" s="62">
        <v>88.5</v>
      </c>
      <c r="L93" s="62">
        <v>224.5</v>
      </c>
      <c r="M93" s="62">
        <v>369511</v>
      </c>
      <c r="N93" s="62">
        <v>109.2</v>
      </c>
      <c r="O93" s="62">
        <v>264575</v>
      </c>
      <c r="P93" s="62">
        <v>104936</v>
      </c>
      <c r="Q93" s="62">
        <v>83.7</v>
      </c>
      <c r="R93" s="62">
        <v>221.9</v>
      </c>
      <c r="S93" s="62">
        <v>1.8</v>
      </c>
    </row>
    <row r="94" spans="1:19" s="71" customFormat="1" x14ac:dyDescent="0.2">
      <c r="A94" s="67" t="s">
        <v>25</v>
      </c>
      <c r="B94" s="68" t="s">
        <v>26</v>
      </c>
      <c r="C94" s="62">
        <v>556</v>
      </c>
      <c r="D94" s="62">
        <v>533</v>
      </c>
      <c r="E94" s="62">
        <v>45729</v>
      </c>
      <c r="F94" s="62">
        <v>44003</v>
      </c>
      <c r="G94" s="62">
        <v>254434</v>
      </c>
      <c r="H94" s="62">
        <v>81.5</v>
      </c>
      <c r="I94" s="62">
        <v>220187</v>
      </c>
      <c r="J94" s="62">
        <v>34247</v>
      </c>
      <c r="K94" s="62">
        <v>74.2</v>
      </c>
      <c r="L94" s="62">
        <v>148.5</v>
      </c>
      <c r="M94" s="62">
        <v>545158</v>
      </c>
      <c r="N94" s="62">
        <v>64.7</v>
      </c>
      <c r="O94" s="62">
        <v>470707</v>
      </c>
      <c r="P94" s="62">
        <v>74451</v>
      </c>
      <c r="Q94" s="62">
        <v>57.5</v>
      </c>
      <c r="R94" s="62">
        <v>132.5</v>
      </c>
      <c r="S94" s="62">
        <v>2.1</v>
      </c>
    </row>
    <row r="95" spans="1:19" s="50" customFormat="1" x14ac:dyDescent="0.2">
      <c r="A95" s="46"/>
      <c r="B95" s="47" t="s">
        <v>80</v>
      </c>
      <c r="C95" s="48"/>
      <c r="D95" s="48"/>
      <c r="E95" s="48"/>
      <c r="F95" s="48"/>
      <c r="G95" s="48">
        <f>SUM(G90:G94)</f>
        <v>907587</v>
      </c>
      <c r="H95" s="49">
        <f>G95/'2020'!G95*100-100</f>
        <v>96.38109209877183</v>
      </c>
      <c r="I95" s="48">
        <f>SUM(I90:I94)</f>
        <v>723946</v>
      </c>
      <c r="J95" s="48">
        <f>SUM(J90:J94)</f>
        <v>183641</v>
      </c>
      <c r="K95" s="49">
        <f>I95/'2020'!I95*100-100</f>
        <v>77.773685076455735</v>
      </c>
      <c r="L95" s="49">
        <f>J95/'2020'!J95*100-100</f>
        <v>234.33648296830341</v>
      </c>
      <c r="M95" s="48">
        <f>SUM(M90:M94)</f>
        <v>1825177</v>
      </c>
      <c r="N95" s="49">
        <f>M95/'2020'!M95*100-100</f>
        <v>82.479561771589715</v>
      </c>
      <c r="O95" s="48">
        <f>SUM(O90:O94)</f>
        <v>1439621</v>
      </c>
      <c r="P95" s="48">
        <f>SUM(P90:P94)</f>
        <v>385556</v>
      </c>
      <c r="Q95" s="49">
        <f>O95/'2020'!O95*100-100</f>
        <v>64.283472725758088</v>
      </c>
      <c r="R95" s="49">
        <f>P95/'2020'!P95*100-100</f>
        <v>211.16814359272354</v>
      </c>
      <c r="S95" s="48"/>
    </row>
    <row r="96" spans="1:19" s="51" customFormat="1" x14ac:dyDescent="0.2">
      <c r="A96" s="52"/>
      <c r="B96" s="53" t="s">
        <v>77</v>
      </c>
      <c r="C96" s="54"/>
      <c r="D96" s="54"/>
      <c r="E96" s="54"/>
      <c r="F96" s="54"/>
      <c r="G96" s="54">
        <f>G95+G86+G77+G68+G59+G50+G41+G32+G23+G14</f>
        <v>4209736</v>
      </c>
      <c r="H96" s="55">
        <f>G96/'2020'!G96*100-100</f>
        <v>-17.691430260717496</v>
      </c>
      <c r="I96" s="54">
        <f>I95+I86+I77+I68+I59+I50+I41+I32+I23+I14</f>
        <v>3512269</v>
      </c>
      <c r="J96" s="54">
        <f>J95+J86+J77+J68+J59+J50+J41+J32+J23+J14</f>
        <v>697467</v>
      </c>
      <c r="K96" s="55">
        <f>I96/'2020'!I96*100-100</f>
        <v>-15.203712788579836</v>
      </c>
      <c r="L96" s="55">
        <f>J96/'2020'!J96*100-100</f>
        <v>-28.286190197106635</v>
      </c>
      <c r="M96" s="54">
        <f>M95+M86+M77+M68+M59+M50+M41+M32+M23+M14</f>
        <v>9132523</v>
      </c>
      <c r="N96" s="55">
        <f>M96/'2020'!M96*100-100</f>
        <v>-11.717309337902265</v>
      </c>
      <c r="O96" s="54">
        <f>O95+O86+O77+O68+O59+O50+O41+O32+O23+O14</f>
        <v>7645950</v>
      </c>
      <c r="P96" s="54">
        <f>P95+P86+P77+P68+P59+P50+P41+P32+P23+P14</f>
        <v>1486573</v>
      </c>
      <c r="Q96" s="55">
        <f>O96/'2020'!O96*100-100</f>
        <v>-9.2327601363250693</v>
      </c>
      <c r="R96" s="55">
        <f>P96/'2020'!P96*100-100</f>
        <v>-22.612492692406406</v>
      </c>
      <c r="S96" s="54"/>
    </row>
    <row r="97" spans="1:19" s="33" customFormat="1" x14ac:dyDescent="0.2">
      <c r="A97" s="34"/>
      <c r="B97" s="32"/>
      <c r="C97" s="36"/>
      <c r="D97" s="36"/>
      <c r="E97" s="36"/>
      <c r="F97" s="36"/>
      <c r="G97" s="36"/>
      <c r="H97" s="37"/>
      <c r="I97" s="36"/>
      <c r="J97" s="36"/>
      <c r="K97" s="36"/>
      <c r="L97" s="36"/>
      <c r="M97" s="36"/>
      <c r="N97" s="45"/>
      <c r="O97" s="36"/>
      <c r="P97" s="36"/>
      <c r="Q97" s="36"/>
      <c r="R97" s="36"/>
      <c r="S97" s="36"/>
    </row>
    <row r="98" spans="1:19" x14ac:dyDescent="0.2">
      <c r="A98" s="91" t="s">
        <v>36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s="71" customFormat="1" x14ac:dyDescent="0.2">
      <c r="A99" s="67" t="s">
        <v>17</v>
      </c>
      <c r="B99" s="68" t="s">
        <v>18</v>
      </c>
      <c r="C99" s="62">
        <v>76</v>
      </c>
      <c r="D99" s="62">
        <v>74</v>
      </c>
      <c r="E99" s="62">
        <v>6008</v>
      </c>
      <c r="F99" s="62">
        <v>5653</v>
      </c>
      <c r="G99" s="62">
        <v>22597</v>
      </c>
      <c r="H99" s="62">
        <v>164.8</v>
      </c>
      <c r="I99" s="62">
        <v>19892</v>
      </c>
      <c r="J99" s="62">
        <v>2705</v>
      </c>
      <c r="K99" s="62">
        <v>153.19999999999999</v>
      </c>
      <c r="L99" s="62">
        <v>299.60000000000002</v>
      </c>
      <c r="M99" s="62">
        <v>56851</v>
      </c>
      <c r="N99" s="62">
        <v>74.3</v>
      </c>
      <c r="O99" s="62">
        <v>51093</v>
      </c>
      <c r="P99" s="62">
        <v>5758</v>
      </c>
      <c r="Q99" s="62">
        <v>68.5</v>
      </c>
      <c r="R99" s="62">
        <v>150.6</v>
      </c>
      <c r="S99" s="62">
        <v>2.5</v>
      </c>
    </row>
    <row r="100" spans="1:19" s="71" customFormat="1" x14ac:dyDescent="0.2">
      <c r="A100" s="67" t="s">
        <v>19</v>
      </c>
      <c r="B100" s="68" t="s">
        <v>20</v>
      </c>
      <c r="C100" s="62">
        <v>231</v>
      </c>
      <c r="D100" s="62">
        <v>218</v>
      </c>
      <c r="E100" s="62">
        <v>18797</v>
      </c>
      <c r="F100" s="62">
        <v>17366</v>
      </c>
      <c r="G100" s="62">
        <v>84374</v>
      </c>
      <c r="H100" s="62">
        <v>260.7</v>
      </c>
      <c r="I100" s="62">
        <v>75232</v>
      </c>
      <c r="J100" s="62">
        <v>9142</v>
      </c>
      <c r="K100" s="62">
        <v>244.4</v>
      </c>
      <c r="L100" s="62">
        <v>491</v>
      </c>
      <c r="M100" s="62">
        <v>180664</v>
      </c>
      <c r="N100" s="62">
        <v>163.69999999999999</v>
      </c>
      <c r="O100" s="62">
        <v>158792</v>
      </c>
      <c r="P100" s="62">
        <v>21872</v>
      </c>
      <c r="Q100" s="62">
        <v>152.80000000000001</v>
      </c>
      <c r="R100" s="62">
        <v>284.5</v>
      </c>
      <c r="S100" s="62">
        <v>2.1</v>
      </c>
    </row>
    <row r="101" spans="1:19" s="71" customFormat="1" x14ac:dyDescent="0.2">
      <c r="A101" s="67" t="s">
        <v>21</v>
      </c>
      <c r="B101" s="68" t="s">
        <v>22</v>
      </c>
      <c r="C101" s="62">
        <v>388</v>
      </c>
      <c r="D101" s="62">
        <v>358</v>
      </c>
      <c r="E101" s="62">
        <v>44114</v>
      </c>
      <c r="F101" s="62">
        <v>41519</v>
      </c>
      <c r="G101" s="62">
        <v>252687</v>
      </c>
      <c r="H101" s="62">
        <v>460.3</v>
      </c>
      <c r="I101" s="62">
        <v>188951</v>
      </c>
      <c r="J101" s="62">
        <v>63736</v>
      </c>
      <c r="K101" s="62">
        <v>396.7</v>
      </c>
      <c r="L101" s="62">
        <v>803.9</v>
      </c>
      <c r="M101" s="62">
        <v>485141</v>
      </c>
      <c r="N101" s="62">
        <v>278.7</v>
      </c>
      <c r="O101" s="62">
        <v>363735</v>
      </c>
      <c r="P101" s="62">
        <v>121406</v>
      </c>
      <c r="Q101" s="62">
        <v>241.1</v>
      </c>
      <c r="R101" s="62">
        <v>465</v>
      </c>
      <c r="S101" s="62">
        <v>1.9</v>
      </c>
    </row>
    <row r="102" spans="1:19" s="71" customFormat="1" x14ac:dyDescent="0.2">
      <c r="A102" s="67" t="s">
        <v>23</v>
      </c>
      <c r="B102" s="68" t="s">
        <v>24</v>
      </c>
      <c r="C102" s="62">
        <v>315</v>
      </c>
      <c r="D102" s="62">
        <v>290</v>
      </c>
      <c r="E102" s="62">
        <v>37148</v>
      </c>
      <c r="F102" s="62">
        <v>35638</v>
      </c>
      <c r="G102" s="62">
        <v>189737</v>
      </c>
      <c r="H102" s="62">
        <v>426.2</v>
      </c>
      <c r="I102" s="62">
        <v>130526</v>
      </c>
      <c r="J102" s="62">
        <v>59211</v>
      </c>
      <c r="K102" s="62">
        <v>333</v>
      </c>
      <c r="L102" s="62">
        <v>901.9</v>
      </c>
      <c r="M102" s="62">
        <v>327739</v>
      </c>
      <c r="N102" s="62">
        <v>337</v>
      </c>
      <c r="O102" s="62">
        <v>214780</v>
      </c>
      <c r="P102" s="62">
        <v>112959</v>
      </c>
      <c r="Q102" s="62">
        <v>243.1</v>
      </c>
      <c r="R102" s="62">
        <v>811.4</v>
      </c>
      <c r="S102" s="62">
        <v>1.7</v>
      </c>
    </row>
    <row r="103" spans="1:19" s="71" customFormat="1" x14ac:dyDescent="0.2">
      <c r="A103" s="67" t="s">
        <v>25</v>
      </c>
      <c r="B103" s="68" t="s">
        <v>26</v>
      </c>
      <c r="C103" s="62">
        <v>558</v>
      </c>
      <c r="D103" s="62">
        <v>535</v>
      </c>
      <c r="E103" s="62">
        <v>46587</v>
      </c>
      <c r="F103" s="62">
        <v>44988</v>
      </c>
      <c r="G103" s="62">
        <v>227432</v>
      </c>
      <c r="H103" s="62">
        <v>271.3</v>
      </c>
      <c r="I103" s="62">
        <v>193829</v>
      </c>
      <c r="J103" s="62">
        <v>33603</v>
      </c>
      <c r="K103" s="62">
        <v>249.4</v>
      </c>
      <c r="L103" s="62">
        <v>481.8</v>
      </c>
      <c r="M103" s="62">
        <v>488179</v>
      </c>
      <c r="N103" s="62">
        <v>154.69999999999999</v>
      </c>
      <c r="O103" s="62">
        <v>419772</v>
      </c>
      <c r="P103" s="62">
        <v>68407</v>
      </c>
      <c r="Q103" s="62">
        <v>140.6</v>
      </c>
      <c r="R103" s="62">
        <v>298</v>
      </c>
      <c r="S103" s="62">
        <v>2.1</v>
      </c>
    </row>
    <row r="104" spans="1:19" s="50" customFormat="1" x14ac:dyDescent="0.2">
      <c r="A104" s="46"/>
      <c r="B104" s="47" t="s">
        <v>80</v>
      </c>
      <c r="C104" s="48"/>
      <c r="D104" s="48"/>
      <c r="E104" s="48"/>
      <c r="F104" s="48"/>
      <c r="G104" s="48">
        <f>SUM(G99:G103)</f>
        <v>776827</v>
      </c>
      <c r="H104" s="49">
        <f>G104/'2020'!G104*100-100</f>
        <v>345.6148502526861</v>
      </c>
      <c r="I104" s="48">
        <f>SUM(I99:I103)</f>
        <v>608430</v>
      </c>
      <c r="J104" s="48">
        <f>SUM(J99:J103)</f>
        <v>168397</v>
      </c>
      <c r="K104" s="49">
        <f>I104/'2020'!I104*100-100</f>
        <v>296.71765580376353</v>
      </c>
      <c r="L104" s="49">
        <f>J104/'2020'!J104*100-100</f>
        <v>703.3824722102953</v>
      </c>
      <c r="M104" s="48">
        <f>SUM(M99:M103)</f>
        <v>1538574</v>
      </c>
      <c r="N104" s="49">
        <f>M104/'2020'!M104*100-100</f>
        <v>210.28082240125843</v>
      </c>
      <c r="O104" s="48">
        <f>SUM(O99:O103)</f>
        <v>1208172</v>
      </c>
      <c r="P104" s="48">
        <f>SUM(P99:P103)</f>
        <v>330402</v>
      </c>
      <c r="Q104" s="49">
        <f>O104/'2020'!O104*100-100</f>
        <v>176.589821661592</v>
      </c>
      <c r="R104" s="49">
        <f>P104/'2020'!P104*100-100</f>
        <v>459.48183896367789</v>
      </c>
      <c r="S104" s="48"/>
    </row>
    <row r="105" spans="1:19" s="51" customFormat="1" x14ac:dyDescent="0.2">
      <c r="A105" s="52"/>
      <c r="B105" s="53" t="s">
        <v>78</v>
      </c>
      <c r="C105" s="54"/>
      <c r="D105" s="54"/>
      <c r="E105" s="54"/>
      <c r="F105" s="54"/>
      <c r="G105" s="54">
        <f>G104+G95+G86+G77+G68+G59+G50+G41+G32+G23+G14</f>
        <v>4986563</v>
      </c>
      <c r="H105" s="55">
        <f>G105/'2020'!G105*100-100</f>
        <v>-5.7165330063595405</v>
      </c>
      <c r="I105" s="54">
        <f>I104+I95+I86+I77+I68+I59+I50+I41+I32+I23+I14</f>
        <v>4120699</v>
      </c>
      <c r="J105" s="54">
        <f>J104+J95+J86+J77+J68+J59+J50+J41+J32+J23+J14</f>
        <v>865864</v>
      </c>
      <c r="K105" s="55">
        <f>I105/'2020'!I105*100-100</f>
        <v>-4.0665841903405777</v>
      </c>
      <c r="L105" s="55">
        <f>J105/'2020'!J105*100-100</f>
        <v>-12.849825521297277</v>
      </c>
      <c r="M105" s="54">
        <f>M104+M95+M86+M77+M68+M59+M50+M41+M32+M23+M14</f>
        <v>10671097</v>
      </c>
      <c r="N105" s="55">
        <f>M105/'2020'!M105*100-100</f>
        <v>-1.562695303473518</v>
      </c>
      <c r="O105" s="54">
        <f>O104+O95+O86+O77+O68+O59+O50+O41+O32+O23+O14</f>
        <v>8854122</v>
      </c>
      <c r="P105" s="54">
        <f>P104+P95+P86+P77+P68+P59+P50+P41+P32+P23+P14</f>
        <v>1816975</v>
      </c>
      <c r="Q105" s="55">
        <f>O105/'2020'!O105*100-100</f>
        <v>-7.1971115847986766E-2</v>
      </c>
      <c r="R105" s="55">
        <f>P105/'2020'!P105*100-100</f>
        <v>-8.2336785518398585</v>
      </c>
      <c r="S105" s="54"/>
    </row>
    <row r="106" spans="1:19" x14ac:dyDescent="0.2">
      <c r="A106" s="3"/>
      <c r="B106" s="3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">
      <c r="A107" s="91" t="s">
        <v>37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s="71" customFormat="1" x14ac:dyDescent="0.2">
      <c r="A108" s="67" t="s">
        <v>17</v>
      </c>
      <c r="B108" s="68" t="s">
        <v>18</v>
      </c>
      <c r="C108" s="62">
        <v>76</v>
      </c>
      <c r="D108" s="62">
        <v>74</v>
      </c>
      <c r="E108" s="62">
        <v>5991</v>
      </c>
      <c r="F108" s="62">
        <v>5675</v>
      </c>
      <c r="G108" s="62">
        <v>13372</v>
      </c>
      <c r="H108" s="62">
        <v>165.6</v>
      </c>
      <c r="I108" s="62">
        <v>11743</v>
      </c>
      <c r="J108" s="62">
        <v>1629</v>
      </c>
      <c r="K108" s="62">
        <v>148.6</v>
      </c>
      <c r="L108" s="62">
        <v>423.8</v>
      </c>
      <c r="M108" s="62">
        <v>35854</v>
      </c>
      <c r="N108" s="62">
        <v>73</v>
      </c>
      <c r="O108" s="62">
        <v>32428</v>
      </c>
      <c r="P108" s="62">
        <v>3426</v>
      </c>
      <c r="Q108" s="62">
        <v>66.7</v>
      </c>
      <c r="R108" s="62">
        <v>170.2</v>
      </c>
      <c r="S108" s="62">
        <v>2.7</v>
      </c>
    </row>
    <row r="109" spans="1:19" s="71" customFormat="1" x14ac:dyDescent="0.2">
      <c r="A109" s="67" t="s">
        <v>19</v>
      </c>
      <c r="B109" s="68" t="s">
        <v>20</v>
      </c>
      <c r="C109" s="62">
        <v>230</v>
      </c>
      <c r="D109" s="62">
        <v>212</v>
      </c>
      <c r="E109" s="62">
        <v>18479</v>
      </c>
      <c r="F109" s="62">
        <v>16926</v>
      </c>
      <c r="G109" s="62">
        <v>47161</v>
      </c>
      <c r="H109" s="62">
        <v>276</v>
      </c>
      <c r="I109" s="62">
        <v>40372</v>
      </c>
      <c r="J109" s="62">
        <v>6789</v>
      </c>
      <c r="K109" s="62">
        <v>259.5</v>
      </c>
      <c r="L109" s="62">
        <v>417.8</v>
      </c>
      <c r="M109" s="62">
        <v>113078</v>
      </c>
      <c r="N109" s="62">
        <v>175.4</v>
      </c>
      <c r="O109" s="62">
        <v>96161</v>
      </c>
      <c r="P109" s="62">
        <v>16917</v>
      </c>
      <c r="Q109" s="62">
        <v>163</v>
      </c>
      <c r="R109" s="62">
        <v>275.8</v>
      </c>
      <c r="S109" s="62">
        <v>2.4</v>
      </c>
    </row>
    <row r="110" spans="1:19" s="71" customFormat="1" x14ac:dyDescent="0.2">
      <c r="A110" s="67" t="s">
        <v>21</v>
      </c>
      <c r="B110" s="68" t="s">
        <v>22</v>
      </c>
      <c r="C110" s="62">
        <v>385</v>
      </c>
      <c r="D110" s="62">
        <v>360</v>
      </c>
      <c r="E110" s="62">
        <v>43865</v>
      </c>
      <c r="F110" s="62">
        <v>41630</v>
      </c>
      <c r="G110" s="62">
        <v>191239</v>
      </c>
      <c r="H110" s="62">
        <v>523.9</v>
      </c>
      <c r="I110" s="62">
        <v>127572</v>
      </c>
      <c r="J110" s="62">
        <v>63667</v>
      </c>
      <c r="K110" s="62">
        <v>405.3</v>
      </c>
      <c r="L110" s="62">
        <v>1078.4000000000001</v>
      </c>
      <c r="M110" s="62">
        <v>369178</v>
      </c>
      <c r="N110" s="62">
        <v>282</v>
      </c>
      <c r="O110" s="62">
        <v>249196</v>
      </c>
      <c r="P110" s="62">
        <v>119982</v>
      </c>
      <c r="Q110" s="62">
        <v>212.2</v>
      </c>
      <c r="R110" s="62">
        <v>613.5</v>
      </c>
      <c r="S110" s="62">
        <v>1.9</v>
      </c>
    </row>
    <row r="111" spans="1:19" s="71" customFormat="1" x14ac:dyDescent="0.2">
      <c r="A111" s="67" t="s">
        <v>23</v>
      </c>
      <c r="B111" s="68" t="s">
        <v>24</v>
      </c>
      <c r="C111" s="62">
        <v>317</v>
      </c>
      <c r="D111" s="62">
        <v>293</v>
      </c>
      <c r="E111" s="62">
        <v>37851</v>
      </c>
      <c r="F111" s="62">
        <v>35632</v>
      </c>
      <c r="G111" s="62">
        <v>148465</v>
      </c>
      <c r="H111" s="62">
        <v>462.5</v>
      </c>
      <c r="I111" s="62">
        <v>93726</v>
      </c>
      <c r="J111" s="62">
        <v>54739</v>
      </c>
      <c r="K111" s="62">
        <v>328.9</v>
      </c>
      <c r="L111" s="62">
        <v>1105.4000000000001</v>
      </c>
      <c r="M111" s="62">
        <v>251561</v>
      </c>
      <c r="N111" s="62">
        <v>340.2</v>
      </c>
      <c r="O111" s="62">
        <v>155076</v>
      </c>
      <c r="P111" s="62">
        <v>96485</v>
      </c>
      <c r="Q111" s="62">
        <v>228.3</v>
      </c>
      <c r="R111" s="62">
        <v>872.8</v>
      </c>
      <c r="S111" s="62">
        <v>1.7</v>
      </c>
    </row>
    <row r="112" spans="1:19" s="71" customFormat="1" x14ac:dyDescent="0.2">
      <c r="A112" s="67" t="s">
        <v>25</v>
      </c>
      <c r="B112" s="68" t="s">
        <v>26</v>
      </c>
      <c r="C112" s="62">
        <v>561</v>
      </c>
      <c r="D112" s="62">
        <v>539</v>
      </c>
      <c r="E112" s="62">
        <v>46585</v>
      </c>
      <c r="F112" s="62">
        <v>44939</v>
      </c>
      <c r="G112" s="62">
        <v>143009</v>
      </c>
      <c r="H112" s="62">
        <v>262.3</v>
      </c>
      <c r="I112" s="62">
        <v>117032</v>
      </c>
      <c r="J112" s="62">
        <v>25977</v>
      </c>
      <c r="K112" s="62">
        <v>231.3</v>
      </c>
      <c r="L112" s="62">
        <v>526.9</v>
      </c>
      <c r="M112" s="62">
        <v>340596</v>
      </c>
      <c r="N112" s="62">
        <v>151.9</v>
      </c>
      <c r="O112" s="62">
        <v>289439</v>
      </c>
      <c r="P112" s="62">
        <v>51157</v>
      </c>
      <c r="Q112" s="62">
        <v>132.9</v>
      </c>
      <c r="R112" s="62">
        <v>368.8</v>
      </c>
      <c r="S112" s="62">
        <v>2.4</v>
      </c>
    </row>
    <row r="113" spans="1:19" s="50" customFormat="1" x14ac:dyDescent="0.2">
      <c r="A113" s="46"/>
      <c r="B113" s="47" t="s">
        <v>80</v>
      </c>
      <c r="C113" s="48"/>
      <c r="D113" s="48"/>
      <c r="E113" s="48"/>
      <c r="F113" s="48"/>
      <c r="G113" s="48">
        <f>SUM(G108:G112)</f>
        <v>543246</v>
      </c>
      <c r="H113" s="49">
        <f>G113/'2020'!G113*100-100</f>
        <v>376.13479994741226</v>
      </c>
      <c r="I113" s="48">
        <f>SUM(I108:I112)</f>
        <v>390445</v>
      </c>
      <c r="J113" s="48">
        <f>SUM(J108:J112)</f>
        <v>152801</v>
      </c>
      <c r="K113" s="49">
        <f>I113/'2020'!I113*100-100</f>
        <v>296.85419525334146</v>
      </c>
      <c r="L113" s="49">
        <f>J113/'2020'!J113*100-100</f>
        <v>872.6352641629536</v>
      </c>
      <c r="M113" s="48">
        <f>SUM(M108:M112)</f>
        <v>1110267</v>
      </c>
      <c r="N113" s="49">
        <f>M113/'2020'!M113*100-100</f>
        <v>216.53542633625653</v>
      </c>
      <c r="O113" s="48">
        <f>SUM(O108:O112)</f>
        <v>822300</v>
      </c>
      <c r="P113" s="48">
        <f>SUM(P108:P112)</f>
        <v>287967</v>
      </c>
      <c r="Q113" s="49">
        <f>O113/'2020'!O113*100-100</f>
        <v>167.55559026218691</v>
      </c>
      <c r="R113" s="49">
        <f>P113/'2020'!P113*100-100</f>
        <v>563.24335529043253</v>
      </c>
      <c r="S113" s="48"/>
    </row>
    <row r="114" spans="1:19" s="51" customFormat="1" x14ac:dyDescent="0.2">
      <c r="A114" s="52"/>
      <c r="B114" s="53" t="s">
        <v>79</v>
      </c>
      <c r="C114" s="54"/>
      <c r="D114" s="54"/>
      <c r="E114" s="54"/>
      <c r="F114" s="54"/>
      <c r="G114" s="54">
        <f>G113+G104+G95+G86+G77+G68+G59+G50+G41+G32+G23+G14</f>
        <v>5529809</v>
      </c>
      <c r="H114" s="55">
        <f>G114/'2020'!G114*100-100</f>
        <v>2.3470109198593434</v>
      </c>
      <c r="I114" s="54">
        <f>I113+I104+I95+I86+I77+I68+I59+I50+I41+I32+I23+I14</f>
        <v>4511144</v>
      </c>
      <c r="J114" s="54">
        <f>J113+J104+J95+J86+J77+J68+J59+J50+J41+J32+J23+J14</f>
        <v>1018665</v>
      </c>
      <c r="K114" s="55">
        <f>I114/'2020'!I114*100-100</f>
        <v>2.6716303739007969</v>
      </c>
      <c r="L114" s="55">
        <f>J114/'2020'!J114*100-100</f>
        <v>0.93377102198581952</v>
      </c>
      <c r="M114" s="54">
        <f>M113+M104+M95+M86+M77+M68+M59+M50+M41+M32+M23+M14</f>
        <v>11781364</v>
      </c>
      <c r="N114" s="55">
        <f>M114/'2020'!M114*100-100</f>
        <v>5.2729286799507946</v>
      </c>
      <c r="O114" s="54">
        <f>O113+O104+O95+O86+O77+O68+O59+O50+O41+O32+O23+O14</f>
        <v>9676422</v>
      </c>
      <c r="P114" s="54">
        <f>P113+P104+P95+P86+P77+P68+P59+P50+P41+P32+P23+P14</f>
        <v>2104942</v>
      </c>
      <c r="Q114" s="55">
        <f>O114/'2020'!O114*100-100</f>
        <v>5.5474917366004775</v>
      </c>
      <c r="R114" s="55">
        <f>P114/'2020'!P114*100-100</f>
        <v>4.0289213312115066</v>
      </c>
      <c r="S114" s="54"/>
    </row>
    <row r="115" spans="1:19" x14ac:dyDescent="0.2">
      <c r="A115" s="3"/>
      <c r="B115" s="3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">
      <c r="A116" s="3" t="s">
        <v>39</v>
      </c>
    </row>
    <row r="117" spans="1:19" x14ac:dyDescent="0.2">
      <c r="A117" s="3" t="s">
        <v>40</v>
      </c>
    </row>
    <row r="118" spans="1:19" x14ac:dyDescent="0.2">
      <c r="A118" s="3" t="s">
        <v>41</v>
      </c>
    </row>
    <row r="119" spans="1:19" x14ac:dyDescent="0.2">
      <c r="A119" s="3" t="s">
        <v>42</v>
      </c>
    </row>
    <row r="120" spans="1:19" x14ac:dyDescent="0.2">
      <c r="A120" s="3" t="s">
        <v>43</v>
      </c>
    </row>
    <row r="121" spans="1:19" x14ac:dyDescent="0.2">
      <c r="A121" s="3" t="s">
        <v>44</v>
      </c>
    </row>
    <row r="122" spans="1:19" x14ac:dyDescent="0.2">
      <c r="A122" s="3" t="s">
        <v>45</v>
      </c>
    </row>
    <row r="124" spans="1:19" x14ac:dyDescent="0.2">
      <c r="A124" s="3" t="s">
        <v>46</v>
      </c>
    </row>
    <row r="125" spans="1:19" x14ac:dyDescent="0.2">
      <c r="A125" s="3" t="s">
        <v>47</v>
      </c>
    </row>
    <row r="127" spans="1:19" x14ac:dyDescent="0.2">
      <c r="A127" s="3" t="s">
        <v>48</v>
      </c>
    </row>
    <row r="128" spans="1:19" x14ac:dyDescent="0.2">
      <c r="A128" s="3" t="s">
        <v>49</v>
      </c>
    </row>
    <row r="129" spans="1:1" x14ac:dyDescent="0.2">
      <c r="A129" s="3" t="s">
        <v>50</v>
      </c>
    </row>
    <row r="130" spans="1:1" x14ac:dyDescent="0.2">
      <c r="A130" s="3" t="s">
        <v>51</v>
      </c>
    </row>
    <row r="131" spans="1:1" x14ac:dyDescent="0.2">
      <c r="A131" s="3" t="s">
        <v>52</v>
      </c>
    </row>
    <row r="132" spans="1:1" x14ac:dyDescent="0.2">
      <c r="A132" s="3" t="s">
        <v>53</v>
      </c>
    </row>
    <row r="133" spans="1:1" x14ac:dyDescent="0.2">
      <c r="A133" s="3" t="s">
        <v>54</v>
      </c>
    </row>
    <row r="134" spans="1:1" x14ac:dyDescent="0.2">
      <c r="A134" s="3" t="s">
        <v>55</v>
      </c>
    </row>
    <row r="135" spans="1:1" x14ac:dyDescent="0.2">
      <c r="A135" s="3" t="s">
        <v>56</v>
      </c>
    </row>
    <row r="136" spans="1:1" x14ac:dyDescent="0.2">
      <c r="A136" s="3" t="s">
        <v>57</v>
      </c>
    </row>
    <row r="137" spans="1:1" x14ac:dyDescent="0.2">
      <c r="A137" s="3" t="s">
        <v>58</v>
      </c>
    </row>
    <row r="138" spans="1:1" x14ac:dyDescent="0.2">
      <c r="A138" s="3" t="s">
        <v>59</v>
      </c>
    </row>
    <row r="139" spans="1:1" x14ac:dyDescent="0.2">
      <c r="A139" s="3" t="s">
        <v>60</v>
      </c>
    </row>
    <row r="140" spans="1:1" x14ac:dyDescent="0.2">
      <c r="A140" s="3" t="s">
        <v>61</v>
      </c>
    </row>
    <row r="141" spans="1:1" x14ac:dyDescent="0.2">
      <c r="A141" s="3" t="s">
        <v>62</v>
      </c>
    </row>
    <row r="142" spans="1:1" x14ac:dyDescent="0.2">
      <c r="A142" s="3" t="s">
        <v>63</v>
      </c>
    </row>
    <row r="143" spans="1:1" x14ac:dyDescent="0.2">
      <c r="A143" s="3" t="s">
        <v>64</v>
      </c>
    </row>
    <row r="144" spans="1:1" x14ac:dyDescent="0.2">
      <c r="A144" s="3" t="s">
        <v>65</v>
      </c>
    </row>
    <row r="145" spans="1:1" x14ac:dyDescent="0.2">
      <c r="A145" s="3" t="s">
        <v>66</v>
      </c>
    </row>
    <row r="146" spans="1:1" x14ac:dyDescent="0.2">
      <c r="A146" s="3" t="s">
        <v>67</v>
      </c>
    </row>
    <row r="147" spans="1:1" x14ac:dyDescent="0.2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C91" activePane="bottomRight" state="frozen"/>
      <selection pane="topRight"/>
      <selection pane="bottomLeft"/>
      <selection pane="bottomRight" activeCell="M14" sqref="M14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12" width="9.140625" style="1" customWidth="1" collapsed="1"/>
    <col min="13" max="14" width="15.5703125" style="1" customWidth="1" collapsed="1"/>
    <col min="15" max="15" width="10.140625" style="1" bestFit="1" customWidth="1" collapsed="1"/>
    <col min="16" max="18" width="9.140625" style="1" customWidth="1" collapsed="1"/>
    <col min="19" max="19" width="17" style="1" customWidth="1" collapsed="1"/>
    <col min="20" max="16384" width="12.7109375" style="1" collapsed="1"/>
  </cols>
  <sheetData>
    <row r="1" spans="1:19" ht="38.25" customHeight="1" x14ac:dyDescent="0.2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x14ac:dyDescent="0.2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ht="25.5" customHeight="1" x14ac:dyDescent="0.2">
      <c r="A3" s="78" t="s">
        <v>2</v>
      </c>
      <c r="B3" s="79"/>
      <c r="C3" s="84" t="s">
        <v>3</v>
      </c>
      <c r="D3" s="84" t="s">
        <v>4</v>
      </c>
      <c r="E3" s="84" t="s">
        <v>5</v>
      </c>
      <c r="F3" s="84" t="s">
        <v>6</v>
      </c>
      <c r="G3" s="84" t="s">
        <v>7</v>
      </c>
      <c r="H3" s="79"/>
      <c r="I3" s="84" t="s">
        <v>7</v>
      </c>
      <c r="J3" s="79"/>
      <c r="K3" s="79"/>
      <c r="L3" s="79"/>
      <c r="M3" s="84" t="s">
        <v>8</v>
      </c>
      <c r="N3" s="79"/>
      <c r="O3" s="84" t="s">
        <v>8</v>
      </c>
      <c r="P3" s="79"/>
      <c r="Q3" s="79"/>
      <c r="R3" s="79"/>
      <c r="S3" s="92" t="s">
        <v>9</v>
      </c>
    </row>
    <row r="4" spans="1:19" x14ac:dyDescent="0.2">
      <c r="A4" s="80"/>
      <c r="B4" s="81"/>
      <c r="C4" s="81"/>
      <c r="D4" s="81"/>
      <c r="E4" s="81"/>
      <c r="F4" s="81"/>
      <c r="G4" s="81"/>
      <c r="H4" s="81"/>
      <c r="I4" s="94" t="s">
        <v>10</v>
      </c>
      <c r="J4" s="81"/>
      <c r="K4" s="81"/>
      <c r="L4" s="81"/>
      <c r="M4" s="81"/>
      <c r="N4" s="81"/>
      <c r="O4" s="94" t="s">
        <v>10</v>
      </c>
      <c r="P4" s="81"/>
      <c r="Q4" s="81"/>
      <c r="R4" s="81"/>
      <c r="S4" s="93"/>
    </row>
    <row r="5" spans="1:19" ht="25.5" customHeight="1" x14ac:dyDescent="0.2">
      <c r="A5" s="80"/>
      <c r="B5" s="81"/>
      <c r="C5" s="81"/>
      <c r="D5" s="81"/>
      <c r="E5" s="81"/>
      <c r="F5" s="81"/>
      <c r="G5" s="81"/>
      <c r="H5" s="81"/>
      <c r="I5" s="6" t="s">
        <v>11</v>
      </c>
      <c r="J5" s="7" t="s">
        <v>12</v>
      </c>
      <c r="K5" s="8" t="s">
        <v>11</v>
      </c>
      <c r="L5" s="9" t="s">
        <v>12</v>
      </c>
      <c r="M5" s="81"/>
      <c r="N5" s="81"/>
      <c r="O5" s="10" t="s">
        <v>11</v>
      </c>
      <c r="P5" s="11" t="s">
        <v>12</v>
      </c>
      <c r="Q5" s="12" t="s">
        <v>11</v>
      </c>
      <c r="R5" s="13" t="s">
        <v>12</v>
      </c>
      <c r="S5" s="93"/>
    </row>
    <row r="6" spans="1:19" ht="38.25" customHeight="1" x14ac:dyDescent="0.2">
      <c r="A6" s="82"/>
      <c r="B6" s="83"/>
      <c r="C6" s="14" t="s">
        <v>13</v>
      </c>
      <c r="D6" s="15" t="s">
        <v>13</v>
      </c>
      <c r="E6" s="16" t="s">
        <v>13</v>
      </c>
      <c r="F6" s="17" t="s">
        <v>13</v>
      </c>
      <c r="G6" s="18" t="s">
        <v>13</v>
      </c>
      <c r="H6" s="19" t="s">
        <v>14</v>
      </c>
      <c r="I6" s="20" t="s">
        <v>13</v>
      </c>
      <c r="J6" s="21" t="s">
        <v>13</v>
      </c>
      <c r="K6" s="22" t="s">
        <v>14</v>
      </c>
      <c r="L6" s="23" t="s">
        <v>14</v>
      </c>
      <c r="M6" s="24" t="s">
        <v>13</v>
      </c>
      <c r="N6" s="25" t="s">
        <v>14</v>
      </c>
      <c r="O6" s="26" t="s">
        <v>13</v>
      </c>
      <c r="P6" s="27" t="s">
        <v>13</v>
      </c>
      <c r="Q6" s="28" t="s">
        <v>14</v>
      </c>
      <c r="R6" s="29" t="s">
        <v>14</v>
      </c>
      <c r="S6" s="30" t="s">
        <v>13</v>
      </c>
    </row>
    <row r="7" spans="1:19" x14ac:dyDescent="0.2">
      <c r="A7" s="91" t="s">
        <v>15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">
      <c r="A8" s="91" t="s">
        <v>16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19" s="51" customFormat="1" x14ac:dyDescent="0.2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51" customFormat="1" x14ac:dyDescent="0.2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51" customFormat="1" x14ac:dyDescent="0.2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51" customFormat="1" x14ac:dyDescent="0.2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51" customFormat="1" x14ac:dyDescent="0.2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50" customFormat="1" x14ac:dyDescent="0.2">
      <c r="A14" s="46"/>
      <c r="B14" s="47" t="s">
        <v>80</v>
      </c>
      <c r="C14" s="48"/>
      <c r="D14" s="48"/>
      <c r="E14" s="48"/>
      <c r="F14" s="48"/>
      <c r="G14" s="48">
        <f>SUM(G9:G13)</f>
        <v>966739</v>
      </c>
      <c r="H14" s="49">
        <f>G14/'2019'!G14*100-100</f>
        <v>-1.3445461587863861E-2</v>
      </c>
      <c r="I14" s="48">
        <f>SUM(I9:I13)</f>
        <v>716650</v>
      </c>
      <c r="J14" s="48">
        <f>SUM(J9:J13)</f>
        <v>250089</v>
      </c>
      <c r="K14" s="49">
        <f>I14/'2019'!I14*100-100</f>
        <v>2.7296131925092624</v>
      </c>
      <c r="L14" s="49">
        <f>J14/'2019'!J14*100-100</f>
        <v>-7.12022907142142</v>
      </c>
      <c r="M14" s="48">
        <f>SUM(M9:M13)</f>
        <v>1826270</v>
      </c>
      <c r="N14" s="49">
        <f>M14/'2019'!M14*100-100</f>
        <v>-0.60834374632642607</v>
      </c>
      <c r="O14" s="48">
        <f>SUM(O9:O13)</f>
        <v>1339274</v>
      </c>
      <c r="P14" s="48">
        <f>SUM(P9:P13)</f>
        <v>486996</v>
      </c>
      <c r="Q14" s="49">
        <f>O14/'2019'!O14*100-100</f>
        <v>1.9382573874893581</v>
      </c>
      <c r="R14" s="49">
        <f>P14/'2019'!P14*100-100</f>
        <v>-6.9977599071115719</v>
      </c>
      <c r="S14" s="48"/>
    </row>
    <row r="15" spans="1:19" s="42" customFormat="1" x14ac:dyDescent="0.2">
      <c r="A15" s="38"/>
      <c r="B15" s="39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1"/>
      <c r="O15" s="40"/>
      <c r="P15" s="40"/>
      <c r="Q15" s="40"/>
      <c r="R15" s="40"/>
      <c r="S15" s="40"/>
    </row>
    <row r="16" spans="1:19" s="42" customFormat="1" x14ac:dyDescent="0.2">
      <c r="A16" s="38"/>
      <c r="B16" s="39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1"/>
      <c r="O16" s="40"/>
      <c r="P16" s="40"/>
      <c r="Q16" s="40"/>
      <c r="R16" s="40"/>
      <c r="S16" s="40"/>
    </row>
    <row r="17" spans="1:19" x14ac:dyDescent="0.2">
      <c r="A17" s="91" t="s">
        <v>27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19" s="51" customFormat="1" x14ac:dyDescent="0.2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51" customFormat="1" x14ac:dyDescent="0.2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51" customFormat="1" x14ac:dyDescent="0.2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51" customFormat="1" x14ac:dyDescent="0.2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51" customFormat="1" x14ac:dyDescent="0.2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50" customFormat="1" x14ac:dyDescent="0.2">
      <c r="A23" s="46"/>
      <c r="B23" s="47" t="s">
        <v>80</v>
      </c>
      <c r="C23" s="48"/>
      <c r="D23" s="48"/>
      <c r="E23" s="48"/>
      <c r="F23" s="48"/>
      <c r="G23" s="48">
        <f>SUM(G18:G22)</f>
        <v>1009579</v>
      </c>
      <c r="H23" s="49">
        <f>G23/'2019'!G23*100-100</f>
        <v>4.2003007587087353</v>
      </c>
      <c r="I23" s="48">
        <f>SUM(I18:I22)</f>
        <v>766357</v>
      </c>
      <c r="J23" s="48">
        <f>SUM(J18:J22)</f>
        <v>243222</v>
      </c>
      <c r="K23" s="49">
        <f>I23/'2019'!I23*100-100</f>
        <v>2.5058084087835653</v>
      </c>
      <c r="L23" s="49">
        <f>J23/'2019'!J23*100-100</f>
        <v>9.9258790563138319</v>
      </c>
      <c r="M23" s="48">
        <f>SUM(M18:M22)</f>
        <v>1868907</v>
      </c>
      <c r="N23" s="49">
        <f>M23/'2019'!M23*100-100</f>
        <v>8.1230546716806344</v>
      </c>
      <c r="O23" s="48">
        <f>SUM(O18:O22)</f>
        <v>1409078</v>
      </c>
      <c r="P23" s="48">
        <f>SUM(P18:P22)</f>
        <v>459829</v>
      </c>
      <c r="Q23" s="49">
        <f>O23/'2019'!O23*100-100</f>
        <v>5.6195642478451759</v>
      </c>
      <c r="R23" s="49">
        <f>P23/'2019'!P23*100-100</f>
        <v>16.591572365635287</v>
      </c>
      <c r="S23" s="48"/>
    </row>
    <row r="24" spans="1:19" s="51" customFormat="1" x14ac:dyDescent="0.2">
      <c r="A24" s="52"/>
      <c r="B24" s="53" t="s">
        <v>69</v>
      </c>
      <c r="C24" s="54"/>
      <c r="D24" s="54"/>
      <c r="E24" s="54"/>
      <c r="F24" s="54"/>
      <c r="G24" s="54">
        <f>G23+G14</f>
        <v>1976318</v>
      </c>
      <c r="H24" s="55">
        <f>G24/'2019'!G24*100-100</f>
        <v>2.0956196868193899</v>
      </c>
      <c r="I24" s="54">
        <f>I23+I14</f>
        <v>1483007</v>
      </c>
      <c r="J24" s="54">
        <f>J23+J14</f>
        <v>493311</v>
      </c>
      <c r="K24" s="55">
        <f>I24/'2019'!I24*100-100</f>
        <v>2.6138382030277398</v>
      </c>
      <c r="L24" s="55">
        <f>J24/'2019'!J24*100-100</f>
        <v>0.56878298788431891</v>
      </c>
      <c r="M24" s="54">
        <f>M23+M14</f>
        <v>3695177</v>
      </c>
      <c r="N24" s="55">
        <f>M24/'2019'!M24*100-100</f>
        <v>3.6239732043204214</v>
      </c>
      <c r="O24" s="54">
        <f>O23+O14</f>
        <v>2748352</v>
      </c>
      <c r="P24" s="54">
        <f>P23+P14</f>
        <v>946825</v>
      </c>
      <c r="Q24" s="55">
        <f>O24/'2019'!O24*100-100</f>
        <v>3.7930206245213185</v>
      </c>
      <c r="R24" s="55">
        <f>P24/'2019'!P24*100-100</f>
        <v>3.1363830454711916</v>
      </c>
      <c r="S24" s="54"/>
    </row>
    <row r="25" spans="1:19" s="42" customFormat="1" x14ac:dyDescent="0.2">
      <c r="A25" s="38"/>
      <c r="B25" s="39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</row>
    <row r="26" spans="1:19" x14ac:dyDescent="0.2">
      <c r="A26" s="91" t="s">
        <v>28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19" s="51" customFormat="1" x14ac:dyDescent="0.2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51" customFormat="1" x14ac:dyDescent="0.2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51" customFormat="1" x14ac:dyDescent="0.2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51" customFormat="1" x14ac:dyDescent="0.2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51" customFormat="1" x14ac:dyDescent="0.2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50" customFormat="1" x14ac:dyDescent="0.2">
      <c r="A32" s="46"/>
      <c r="B32" s="47" t="s">
        <v>80</v>
      </c>
      <c r="C32" s="48"/>
      <c r="D32" s="48"/>
      <c r="E32" s="48"/>
      <c r="F32" s="48"/>
      <c r="G32" s="48">
        <f>SUM(G27:G31)</f>
        <v>391933</v>
      </c>
      <c r="H32" s="49">
        <f>G32/'2019'!G32*100-100</f>
        <v>-66.260692755397287</v>
      </c>
      <c r="I32" s="48">
        <f>SUM(I27:I31)</f>
        <v>322521</v>
      </c>
      <c r="J32" s="48">
        <f>SUM(J27:J31)</f>
        <v>69412</v>
      </c>
      <c r="K32" s="49">
        <f>I32/'2019'!I32*100-100</f>
        <v>-62.940334951595759</v>
      </c>
      <c r="L32" s="49">
        <f>J32/'2019'!J32*100-100</f>
        <v>-76.177859535445606</v>
      </c>
      <c r="M32" s="48">
        <f>SUM(M27:M31)</f>
        <v>834415</v>
      </c>
      <c r="N32" s="49">
        <f>M32/'2019'!M32*100-100</f>
        <v>-61.156956313068193</v>
      </c>
      <c r="O32" s="48">
        <f>SUM(O27:O31)</f>
        <v>694842</v>
      </c>
      <c r="P32" s="48">
        <f>SUM(P27:P31)</f>
        <v>139573</v>
      </c>
      <c r="Q32" s="49">
        <f>O32/'2019'!O32*100-100</f>
        <v>-56.23502913394308</v>
      </c>
      <c r="R32" s="49">
        <f>P32/'2019'!P32*100-100</f>
        <v>-75.098661204915572</v>
      </c>
      <c r="S32" s="48"/>
    </row>
    <row r="33" spans="1:19" s="51" customFormat="1" x14ac:dyDescent="0.2">
      <c r="A33" s="52"/>
      <c r="B33" s="53" t="s">
        <v>70</v>
      </c>
      <c r="C33" s="54"/>
      <c r="D33" s="54"/>
      <c r="E33" s="54"/>
      <c r="F33" s="54"/>
      <c r="G33" s="54">
        <f>G32+G23+G14</f>
        <v>2368251</v>
      </c>
      <c r="H33" s="55">
        <f>G33/'2019'!G33*100-100</f>
        <v>-23.540753334325558</v>
      </c>
      <c r="I33" s="54">
        <f>I32+I23+I14</f>
        <v>1805528</v>
      </c>
      <c r="J33" s="54">
        <f>J32+J23+J14</f>
        <v>562723</v>
      </c>
      <c r="K33" s="55">
        <f>I33/'2019'!I33*100-100</f>
        <v>-22.02447326847782</v>
      </c>
      <c r="L33" s="55">
        <f>J33/'2019'!J33*100-100</f>
        <v>-28.031057799173027</v>
      </c>
      <c r="M33" s="54">
        <f>M32+M23+M14</f>
        <v>4529592</v>
      </c>
      <c r="N33" s="55">
        <f>M33/'2019'!M33*100-100</f>
        <v>-20.729827292711263</v>
      </c>
      <c r="O33" s="54">
        <f>O32+O23+O14</f>
        <v>3443194</v>
      </c>
      <c r="P33" s="54">
        <f>P32+P23+P14</f>
        <v>1086398</v>
      </c>
      <c r="Q33" s="55">
        <f>O33/'2019'!O33*100-100</f>
        <v>-18.707908686950532</v>
      </c>
      <c r="R33" s="55">
        <f>P33/'2019'!P33*100-100</f>
        <v>-26.522046132119883</v>
      </c>
      <c r="S33" s="54"/>
    </row>
    <row r="34" spans="1:19" s="42" customFormat="1" x14ac:dyDescent="0.2">
      <c r="A34" s="38"/>
      <c r="B34" s="39"/>
      <c r="C34" s="40"/>
      <c r="D34" s="40"/>
      <c r="E34" s="40"/>
      <c r="F34" s="40"/>
      <c r="G34" s="40"/>
      <c r="H34" s="41"/>
      <c r="I34" s="40"/>
      <c r="J34" s="40"/>
      <c r="K34" s="40"/>
      <c r="L34" s="40"/>
      <c r="M34" s="40"/>
      <c r="N34" s="41"/>
      <c r="O34" s="40"/>
      <c r="P34" s="40"/>
      <c r="Q34" s="40"/>
      <c r="R34" s="40"/>
      <c r="S34" s="40"/>
    </row>
    <row r="35" spans="1:19" x14ac:dyDescent="0.2">
      <c r="A35" s="91" t="s">
        <v>29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s="51" customFormat="1" x14ac:dyDescent="0.2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51" customFormat="1" x14ac:dyDescent="0.2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51" customFormat="1" x14ac:dyDescent="0.2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51" customFormat="1" x14ac:dyDescent="0.2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51" customFormat="1" x14ac:dyDescent="0.2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50" customFormat="1" x14ac:dyDescent="0.2">
      <c r="A41" s="46"/>
      <c r="B41" s="47" t="s">
        <v>80</v>
      </c>
      <c r="C41" s="48"/>
      <c r="D41" s="48"/>
      <c r="E41" s="48"/>
      <c r="F41" s="48"/>
      <c r="G41" s="48">
        <f>SUM(G36:G40)</f>
        <v>59009</v>
      </c>
      <c r="H41" s="49">
        <f>G41/'2019'!G41*100-100</f>
        <v>-94.436173312225449</v>
      </c>
      <c r="I41" s="48">
        <f>SUM(I36:I40)</f>
        <v>51823</v>
      </c>
      <c r="J41" s="48">
        <f>SUM(J36:J40)</f>
        <v>7186</v>
      </c>
      <c r="K41" s="49">
        <f>I41/'2019'!I41*100-100</f>
        <v>-93.419844711230184</v>
      </c>
      <c r="L41" s="49">
        <f>J41/'2019'!J41*100-100</f>
        <v>-97.367939110241821</v>
      </c>
      <c r="M41" s="48">
        <f>SUM(M36:M40)</f>
        <v>234192</v>
      </c>
      <c r="N41" s="49">
        <f>M41/'2019'!M41*100-100</f>
        <v>-87.962213835805571</v>
      </c>
      <c r="O41" s="48">
        <f>SUM(O36:O40)</f>
        <v>209007</v>
      </c>
      <c r="P41" s="48">
        <f>SUM(P36:P40)</f>
        <v>25185</v>
      </c>
      <c r="Q41" s="49">
        <f>O41/'2019'!O41*100-100</f>
        <v>-85.582154478246679</v>
      </c>
      <c r="R41" s="49">
        <f>P41/'2019'!P41*100-100</f>
        <v>-94.920668854231167</v>
      </c>
      <c r="S41" s="48"/>
    </row>
    <row r="42" spans="1:19" s="51" customFormat="1" x14ac:dyDescent="0.2">
      <c r="A42" s="52"/>
      <c r="B42" s="53" t="s">
        <v>71</v>
      </c>
      <c r="C42" s="54"/>
      <c r="D42" s="54"/>
      <c r="E42" s="54"/>
      <c r="F42" s="54"/>
      <c r="G42" s="54">
        <f>G41+G32+G23+G14</f>
        <v>2427260</v>
      </c>
      <c r="H42" s="55">
        <f>G42/'2019'!G42*100-100</f>
        <v>-41.62414207262843</v>
      </c>
      <c r="I42" s="54">
        <f>I41+I32+I23+I14</f>
        <v>1857351</v>
      </c>
      <c r="J42" s="54">
        <f>J41+J32+J23+J14</f>
        <v>569909</v>
      </c>
      <c r="K42" s="55">
        <f>I42/'2019'!I42*100-100</f>
        <v>-40.144746929735085</v>
      </c>
      <c r="L42" s="55">
        <f>J42/'2019'!J42*100-100</f>
        <v>-45.975836915770465</v>
      </c>
      <c r="M42" s="54">
        <f>M41+M32+M23+M14</f>
        <v>4763784</v>
      </c>
      <c r="N42" s="55">
        <f>M42/'2019'!M42*100-100</f>
        <v>-37.806303807526064</v>
      </c>
      <c r="O42" s="54">
        <f t="shared" ref="O42:P42" si="0">O41+O32+O23+O14</f>
        <v>3652201</v>
      </c>
      <c r="P42" s="54">
        <f t="shared" si="0"/>
        <v>1111583</v>
      </c>
      <c r="Q42" s="55">
        <f>O42/'2019'!O42*100-100</f>
        <v>-35.759769535905704</v>
      </c>
      <c r="R42" s="55">
        <f>P42/'2019'!P42*100-100</f>
        <v>-43.699328747564415</v>
      </c>
      <c r="S42" s="54"/>
    </row>
    <row r="43" spans="1:19" s="42" customFormat="1" x14ac:dyDescent="0.2">
      <c r="A43" s="38"/>
      <c r="B43" s="39"/>
      <c r="C43" s="40"/>
      <c r="D43" s="40"/>
      <c r="E43" s="40"/>
      <c r="F43" s="40"/>
      <c r="G43" s="40"/>
      <c r="H43" s="41"/>
      <c r="I43" s="40"/>
      <c r="J43" s="40"/>
      <c r="K43" s="40"/>
      <c r="L43" s="40"/>
      <c r="M43" s="40"/>
      <c r="N43" s="41"/>
      <c r="O43" s="40"/>
      <c r="P43" s="40"/>
      <c r="Q43" s="40"/>
      <c r="R43" s="40"/>
      <c r="S43" s="40"/>
    </row>
    <row r="44" spans="1:19" x14ac:dyDescent="0.2">
      <c r="A44" s="91" t="s">
        <v>30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</row>
    <row r="45" spans="1:19" s="51" customFormat="1" x14ac:dyDescent="0.2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51" customFormat="1" x14ac:dyDescent="0.2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51" customFormat="1" x14ac:dyDescent="0.2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51" customFormat="1" x14ac:dyDescent="0.2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51" customFormat="1" x14ac:dyDescent="0.2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50" customFormat="1" x14ac:dyDescent="0.2">
      <c r="A50" s="46"/>
      <c r="B50" s="47" t="s">
        <v>80</v>
      </c>
      <c r="C50" s="48"/>
      <c r="D50" s="48"/>
      <c r="E50" s="48"/>
      <c r="F50" s="48"/>
      <c r="G50" s="48">
        <f>SUM(G45:G49)</f>
        <v>148499</v>
      </c>
      <c r="H50" s="49">
        <f>G50/'2019'!G50*100-100</f>
        <v>-87.787901141366063</v>
      </c>
      <c r="I50" s="48">
        <f>SUM(I45:I49)</f>
        <v>134513</v>
      </c>
      <c r="J50" s="48">
        <f>SUM(J45:J49)</f>
        <v>13986</v>
      </c>
      <c r="K50" s="49">
        <f>I50/'2019'!I50*100-100</f>
        <v>-85.353039304505387</v>
      </c>
      <c r="L50" s="49">
        <f>J50/'2019'!J50*100-100</f>
        <v>-95.300892716148525</v>
      </c>
      <c r="M50" s="48">
        <f>SUM(M45:M49)</f>
        <v>405309</v>
      </c>
      <c r="N50" s="49">
        <f>M50/'2019'!M50*100-100</f>
        <v>-81.364932091329578</v>
      </c>
      <c r="O50" s="48">
        <f>SUM(O45:O49)</f>
        <v>364157</v>
      </c>
      <c r="P50" s="48">
        <f>SUM(P45:P49)</f>
        <v>41152</v>
      </c>
      <c r="Q50" s="49">
        <f>O50/'2019'!O50*100-100</f>
        <v>-77.761974960031552</v>
      </c>
      <c r="R50" s="49">
        <f>P50/'2019'!P50*100-100</f>
        <v>-92.342930719450436</v>
      </c>
      <c r="S50" s="48"/>
    </row>
    <row r="51" spans="1:19" s="51" customFormat="1" x14ac:dyDescent="0.2">
      <c r="A51" s="52"/>
      <c r="B51" s="53" t="s">
        <v>72</v>
      </c>
      <c r="C51" s="54"/>
      <c r="D51" s="54"/>
      <c r="E51" s="54"/>
      <c r="F51" s="54"/>
      <c r="G51" s="54">
        <f>G50+G41+G32+G23+G14</f>
        <v>2575759</v>
      </c>
      <c r="H51" s="55">
        <f>G51/'2019'!G51*100-100</f>
        <v>-52.06985133006512</v>
      </c>
      <c r="I51" s="54">
        <f>I50+I41+I32+I23+I14</f>
        <v>1991864</v>
      </c>
      <c r="J51" s="54">
        <f>J50+J41+J32+J23+J14</f>
        <v>583895</v>
      </c>
      <c r="K51" s="55">
        <f>I51/'2019'!I51*100-100</f>
        <v>-50.468874450165721</v>
      </c>
      <c r="L51" s="55">
        <f>J51/'2019'!J51*100-100</f>
        <v>-56.829934065089098</v>
      </c>
      <c r="M51" s="54">
        <f>M50+M41+M32+M23+M14</f>
        <v>5169093</v>
      </c>
      <c r="N51" s="55">
        <f>M51/'2019'!M51*100-100</f>
        <v>-47.439578718872696</v>
      </c>
      <c r="O51" s="54">
        <f>O50+O41+O32+O23+O14</f>
        <v>4016358</v>
      </c>
      <c r="P51" s="54">
        <f>P50+P41+P32+P23+P14</f>
        <v>1152735</v>
      </c>
      <c r="Q51" s="55">
        <f>O51/'2019'!O51*100-100</f>
        <v>-45.15244649357907</v>
      </c>
      <c r="R51" s="55">
        <f>P51/'2019'!P51*100-100</f>
        <v>-54.107341845930037</v>
      </c>
      <c r="S51" s="54"/>
    </row>
    <row r="52" spans="1:19" s="42" customFormat="1" x14ac:dyDescent="0.2">
      <c r="A52" s="38"/>
      <c r="B52" s="39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1"/>
      <c r="O52" s="40"/>
      <c r="P52" s="40"/>
      <c r="Q52" s="40"/>
      <c r="R52" s="40"/>
      <c r="S52" s="40"/>
    </row>
    <row r="53" spans="1:19" x14ac:dyDescent="0.2">
      <c r="A53" s="91" t="s">
        <v>31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 s="51" customFormat="1" x14ac:dyDescent="0.2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51" customFormat="1" x14ac:dyDescent="0.2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51" customFormat="1" x14ac:dyDescent="0.2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51" customFormat="1" x14ac:dyDescent="0.2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51" customFormat="1" x14ac:dyDescent="0.2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50" customFormat="1" x14ac:dyDescent="0.2">
      <c r="A59" s="46"/>
      <c r="B59" s="47" t="s">
        <v>80</v>
      </c>
      <c r="C59" s="48"/>
      <c r="D59" s="48"/>
      <c r="E59" s="48"/>
      <c r="F59" s="48"/>
      <c r="G59" s="48">
        <f>SUM(G54:G58)</f>
        <v>333044</v>
      </c>
      <c r="H59" s="49">
        <f>G59/'2019'!G59*100-100</f>
        <v>-71.77999779692756</v>
      </c>
      <c r="I59" s="48">
        <f>SUM(I54:I58)</f>
        <v>292531</v>
      </c>
      <c r="J59" s="48">
        <f>SUM(J54:J58)</f>
        <v>40513</v>
      </c>
      <c r="K59" s="49">
        <f>I59/'2019'!I59*100-100</f>
        <v>-66.730166456643474</v>
      </c>
      <c r="L59" s="49">
        <f>J59/'2019'!J59*100-100</f>
        <v>-86.536147981734914</v>
      </c>
      <c r="M59" s="48">
        <f>SUM(M54:M58)</f>
        <v>702803</v>
      </c>
      <c r="N59" s="49">
        <f>M59/'2019'!M59*100-100</f>
        <v>-68.22448033818992</v>
      </c>
      <c r="O59" s="48">
        <f>SUM(O54:O58)</f>
        <v>620099</v>
      </c>
      <c r="P59" s="48">
        <f>SUM(P54:P58)</f>
        <v>82704</v>
      </c>
      <c r="Q59" s="49">
        <f>O59/'2019'!O59*100-100</f>
        <v>-61.997124499606549</v>
      </c>
      <c r="R59" s="49">
        <f>P59/'2019'!P59*100-100</f>
        <v>-85.742140023687242</v>
      </c>
      <c r="S59" s="48"/>
    </row>
    <row r="60" spans="1:19" s="51" customFormat="1" x14ac:dyDescent="0.2">
      <c r="A60" s="52"/>
      <c r="B60" s="53" t="s">
        <v>73</v>
      </c>
      <c r="C60" s="54"/>
      <c r="D60" s="54"/>
      <c r="E60" s="54"/>
      <c r="F60" s="54"/>
      <c r="G60" s="54">
        <f>G59+G50+G41+G32+G23+G14</f>
        <v>2908803</v>
      </c>
      <c r="H60" s="55">
        <f>G60/'2019'!G60*100-100</f>
        <v>-55.618947064877169</v>
      </c>
      <c r="I60" s="54">
        <f t="shared" ref="I60:J60" si="1">I59+I50+I41+I32+I23+I14</f>
        <v>2284395</v>
      </c>
      <c r="J60" s="54">
        <f t="shared" si="1"/>
        <v>624408</v>
      </c>
      <c r="K60" s="55">
        <f>I60/'2019'!I60*100-100</f>
        <v>-53.386419551301472</v>
      </c>
      <c r="L60" s="55">
        <f>J60/'2019'!J60*100-100</f>
        <v>-62.236006212472361</v>
      </c>
      <c r="M60" s="54">
        <f>M59+M50+M41+M32+M23+M14</f>
        <v>5871896</v>
      </c>
      <c r="N60" s="55">
        <f>M60/'2019'!M60*100-100</f>
        <v>-51.255799683024264</v>
      </c>
      <c r="O60" s="54">
        <f t="shared" ref="O60:P60" si="2">O59+O50+O41+O32+O23+O14</f>
        <v>4636457</v>
      </c>
      <c r="P60" s="54">
        <f t="shared" si="2"/>
        <v>1235439</v>
      </c>
      <c r="Q60" s="55">
        <f>O60/'2019'!O60*100-100</f>
        <v>-48.221940699640697</v>
      </c>
      <c r="R60" s="55">
        <f>P60/'2019'!P60*100-100</f>
        <v>-60.042285144310917</v>
      </c>
      <c r="S60" s="54"/>
    </row>
    <row r="61" spans="1:19" s="42" customFormat="1" x14ac:dyDescent="0.2">
      <c r="A61" s="38"/>
      <c r="B61" s="39"/>
      <c r="C61" s="40"/>
      <c r="D61" s="40"/>
      <c r="E61" s="40"/>
      <c r="F61" s="40"/>
      <c r="G61" s="40"/>
      <c r="H61" s="41"/>
      <c r="I61" s="40"/>
      <c r="J61" s="40"/>
      <c r="K61" s="40"/>
      <c r="L61" s="40"/>
      <c r="M61" s="40"/>
      <c r="N61" s="41"/>
      <c r="O61" s="40"/>
      <c r="P61" s="40"/>
      <c r="Q61" s="40"/>
      <c r="R61" s="40"/>
      <c r="S61" s="40"/>
    </row>
    <row r="62" spans="1:19" x14ac:dyDescent="0.2">
      <c r="A62" s="91" t="s">
        <v>32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</row>
    <row r="63" spans="1:19" s="51" customFormat="1" x14ac:dyDescent="0.2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51" customFormat="1" x14ac:dyDescent="0.2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51" customFormat="1" x14ac:dyDescent="0.2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51" customFormat="1" x14ac:dyDescent="0.2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51" customFormat="1" x14ac:dyDescent="0.2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50" customFormat="1" x14ac:dyDescent="0.2">
      <c r="A68" s="46"/>
      <c r="B68" s="47" t="s">
        <v>80</v>
      </c>
      <c r="C68" s="48"/>
      <c r="D68" s="48"/>
      <c r="E68" s="48"/>
      <c r="F68" s="48"/>
      <c r="G68" s="48">
        <f>SUM(G63:G67)</f>
        <v>504564</v>
      </c>
      <c r="H68" s="49">
        <f>G68/'2019'!G68*100-100</f>
        <v>-56.247490728159256</v>
      </c>
      <c r="I68" s="48">
        <f>SUM(I63:I67)</f>
        <v>411666</v>
      </c>
      <c r="J68" s="48">
        <f>SUM(J63:J67)</f>
        <v>92898</v>
      </c>
      <c r="K68" s="49">
        <f>I68/'2019'!I68*100-100</f>
        <v>-50.694135866421213</v>
      </c>
      <c r="L68" s="49">
        <f>J68/'2019'!J68*100-100</f>
        <v>-70.814326107445808</v>
      </c>
      <c r="M68" s="48">
        <f>SUM(M63:M67)</f>
        <v>1013171</v>
      </c>
      <c r="N68" s="49">
        <f>M68/'2019'!M68*100-100</f>
        <v>-52.617233846630143</v>
      </c>
      <c r="O68" s="48">
        <f>SUM(O63:O67)</f>
        <v>839220</v>
      </c>
      <c r="P68" s="48">
        <f>SUM(P63:P67)</f>
        <v>173951</v>
      </c>
      <c r="Q68" s="49">
        <f>O68/'2019'!O68*100-100</f>
        <v>-46.118983552942041</v>
      </c>
      <c r="R68" s="49">
        <f>P68/'2019'!P68*100-100</f>
        <v>-70.045942492672964</v>
      </c>
      <c r="S68" s="48"/>
    </row>
    <row r="69" spans="1:19" s="51" customFormat="1" x14ac:dyDescent="0.2">
      <c r="A69" s="52"/>
      <c r="B69" s="53" t="s">
        <v>74</v>
      </c>
      <c r="C69" s="54"/>
      <c r="D69" s="54"/>
      <c r="E69" s="54"/>
      <c r="F69" s="54"/>
      <c r="G69" s="54">
        <f>G68+G59+G50+G41+G32+G23+G14</f>
        <v>3413367</v>
      </c>
      <c r="H69" s="55">
        <f>G69/'2019'!G69*100-100</f>
        <v>-55.712993446020164</v>
      </c>
      <c r="I69" s="54">
        <f t="shared" ref="I69:J69" si="3">I68+I59+I50+I41+I32+I23+I14</f>
        <v>2696061</v>
      </c>
      <c r="J69" s="54">
        <f t="shared" si="3"/>
        <v>717306</v>
      </c>
      <c r="K69" s="55">
        <f>I69/'2019'!I69*100-100</f>
        <v>-52.994509757428567</v>
      </c>
      <c r="L69" s="55">
        <f>J69/'2019'!J69*100-100</f>
        <v>-63.620807527128214</v>
      </c>
      <c r="M69" s="54">
        <f>M68+M59+M50+M41+M32+M23+M14</f>
        <v>6885067</v>
      </c>
      <c r="N69" s="55">
        <f>M69/'2019'!M69*100-100</f>
        <v>-51.461029931227607</v>
      </c>
      <c r="O69" s="54">
        <f t="shared" ref="O69:P69" si="4">O68+O59+O50+O41+O32+O23+O14</f>
        <v>5475677</v>
      </c>
      <c r="P69" s="54">
        <f t="shared" si="4"/>
        <v>1409390</v>
      </c>
      <c r="Q69" s="55">
        <f>O69/'2019'!O69*100-100</f>
        <v>-47.910350289311531</v>
      </c>
      <c r="R69" s="55">
        <f>P69/'2019'!P69*100-100</f>
        <v>-61.6241063532241</v>
      </c>
      <c r="S69" s="54"/>
    </row>
    <row r="70" spans="1:19" s="33" customFormat="1" x14ac:dyDescent="0.2">
      <c r="A70" s="34"/>
      <c r="B70" s="35"/>
      <c r="C70" s="36"/>
      <c r="D70" s="36"/>
      <c r="E70" s="36"/>
      <c r="F70" s="36"/>
      <c r="G70" s="36"/>
      <c r="H70" s="37"/>
      <c r="I70" s="36"/>
      <c r="J70" s="36"/>
      <c r="K70" s="36"/>
      <c r="L70" s="36"/>
      <c r="M70" s="36"/>
      <c r="N70" s="37"/>
      <c r="O70" s="36"/>
      <c r="P70" s="36"/>
      <c r="Q70" s="36"/>
      <c r="R70" s="36"/>
      <c r="S70" s="36"/>
    </row>
    <row r="71" spans="1:19" x14ac:dyDescent="0.2">
      <c r="A71" s="91" t="s">
        <v>33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</row>
    <row r="72" spans="1:19" s="51" customFormat="1" x14ac:dyDescent="0.2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51" customFormat="1" x14ac:dyDescent="0.2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51" customFormat="1" x14ac:dyDescent="0.2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51" customFormat="1" x14ac:dyDescent="0.2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51" customFormat="1" x14ac:dyDescent="0.2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50" customFormat="1" x14ac:dyDescent="0.2">
      <c r="A77" s="46"/>
      <c r="B77" s="47" t="s">
        <v>80</v>
      </c>
      <c r="C77" s="48"/>
      <c r="D77" s="48"/>
      <c r="E77" s="48"/>
      <c r="F77" s="48"/>
      <c r="G77" s="48">
        <f>SUM(G72:G76)</f>
        <v>616064</v>
      </c>
      <c r="H77" s="49">
        <f>G77/'2019'!G77*100-100</f>
        <v>-44.875374021102665</v>
      </c>
      <c r="I77" s="48">
        <f>SUM(I72:I76)</f>
        <v>504545</v>
      </c>
      <c r="J77" s="48">
        <f>SUM(J72:J76)</f>
        <v>111519</v>
      </c>
      <c r="K77" s="49">
        <f>I77/'2019'!I77*100-100</f>
        <v>-37.466458611941164</v>
      </c>
      <c r="L77" s="49">
        <f>J77/'2019'!J77*100-100</f>
        <v>-64.112375098553485</v>
      </c>
      <c r="M77" s="48">
        <f>SUM(M72:M76)</f>
        <v>1231774</v>
      </c>
      <c r="N77" s="49">
        <f>M77/'2019'!M77*100-100</f>
        <v>-42.054915863072097</v>
      </c>
      <c r="O77" s="48">
        <f>SUM(O72:O76)</f>
        <v>1017464</v>
      </c>
      <c r="P77" s="48">
        <f>SUM(P72:P76)</f>
        <v>214310</v>
      </c>
      <c r="Q77" s="49">
        <f>O77/'2019'!O77*100-100</f>
        <v>-33.637015875500595</v>
      </c>
      <c r="R77" s="49">
        <f>P77/'2019'!P77*100-100</f>
        <v>-63.834480012015234</v>
      </c>
      <c r="S77" s="48"/>
    </row>
    <row r="78" spans="1:19" s="51" customFormat="1" x14ac:dyDescent="0.2">
      <c r="A78" s="52"/>
      <c r="B78" s="53" t="s">
        <v>75</v>
      </c>
      <c r="C78" s="54"/>
      <c r="D78" s="54"/>
      <c r="E78" s="54"/>
      <c r="F78" s="54"/>
      <c r="G78" s="54">
        <f>G77+G68+G59+G50+G41+G32+G23+G14</f>
        <v>4029431</v>
      </c>
      <c r="H78" s="55">
        <f>G78/'2019'!G78*100-100</f>
        <v>-54.340528605109007</v>
      </c>
      <c r="I78" s="54">
        <f t="shared" ref="I78:J78" si="5">I77+I68+I59+I50+I41+I32+I23+I14</f>
        <v>3200606</v>
      </c>
      <c r="J78" s="54">
        <f t="shared" si="5"/>
        <v>828825</v>
      </c>
      <c r="K78" s="55">
        <f>I78/'2019'!I78*100-100</f>
        <v>-51.079538932473348</v>
      </c>
      <c r="L78" s="55">
        <f>J78/'2019'!J78*100-100</f>
        <v>-63.687730915275537</v>
      </c>
      <c r="M78" s="54">
        <f>M77+M68+M59+M50+M41+M32+M23+M14</f>
        <v>8116841</v>
      </c>
      <c r="N78" s="55">
        <f>M78/'2019'!M78*100-100</f>
        <v>-50.235114109556505</v>
      </c>
      <c r="O78" s="54">
        <f t="shared" ref="O78" si="6">O77+O68+O59+O50+O41+O32+O23+O14</f>
        <v>6493141</v>
      </c>
      <c r="P78" s="54">
        <f>P77+P68+P59+P50+P41+P32+P23+P14</f>
        <v>1623700</v>
      </c>
      <c r="Q78" s="55">
        <f>O78/'2019'!O78*100-100</f>
        <v>-46.093561711901124</v>
      </c>
      <c r="R78" s="55">
        <f>P78/'2019'!P78*100-100</f>
        <v>-61.9312041973444</v>
      </c>
      <c r="S78" s="54"/>
    </row>
    <row r="79" spans="1:19" s="42" customFormat="1" x14ac:dyDescent="0.2">
      <c r="A79" s="38"/>
      <c r="B79" s="39"/>
      <c r="C79" s="40"/>
      <c r="D79" s="40"/>
      <c r="E79" s="40"/>
      <c r="F79" s="40"/>
      <c r="G79" s="40"/>
      <c r="H79" s="41"/>
      <c r="I79" s="40"/>
      <c r="J79" s="40"/>
      <c r="K79" s="40"/>
      <c r="L79" s="40"/>
      <c r="M79" s="40"/>
      <c r="N79" s="41"/>
      <c r="O79" s="40"/>
      <c r="P79" s="40"/>
      <c r="Q79" s="40"/>
      <c r="R79" s="40"/>
      <c r="S79" s="40"/>
    </row>
    <row r="80" spans="1:19" x14ac:dyDescent="0.2">
      <c r="A80" s="91" t="s">
        <v>34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</row>
    <row r="81" spans="1:19" s="51" customFormat="1" x14ac:dyDescent="0.2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51" customFormat="1" x14ac:dyDescent="0.2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51" customFormat="1" x14ac:dyDescent="0.2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51" customFormat="1" x14ac:dyDescent="0.2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51" customFormat="1" x14ac:dyDescent="0.2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50" customFormat="1" x14ac:dyDescent="0.2">
      <c r="A86" s="46"/>
      <c r="B86" s="47" t="s">
        <v>80</v>
      </c>
      <c r="C86" s="48"/>
      <c r="D86" s="48"/>
      <c r="E86" s="48"/>
      <c r="F86" s="48"/>
      <c r="G86" s="48">
        <f>SUM(G81:G85)</f>
        <v>622991</v>
      </c>
      <c r="H86" s="49">
        <f>G86/'2019'!G86*100-100</f>
        <v>-48.920133055546678</v>
      </c>
      <c r="I86" s="48">
        <f>SUM(I81:I85)</f>
        <v>534173</v>
      </c>
      <c r="J86" s="48">
        <f>SUM(J81:J85)</f>
        <v>88818</v>
      </c>
      <c r="K86" s="49">
        <f>I86/'2019'!I86*100-100</f>
        <v>-42.050592758453099</v>
      </c>
      <c r="L86" s="49">
        <f>J86/'2019'!J86*100-100</f>
        <v>-70.180191976471306</v>
      </c>
      <c r="M86" s="48">
        <f>SUM(M81:M85)</f>
        <v>1227586</v>
      </c>
      <c r="N86" s="49">
        <f>M86/'2019'!M86*100-100</f>
        <v>-45.166454494695699</v>
      </c>
      <c r="O86" s="48">
        <f>SUM(O81:O85)</f>
        <v>1054245</v>
      </c>
      <c r="P86" s="48">
        <f>SUM(P81:P85)</f>
        <v>173341</v>
      </c>
      <c r="Q86" s="49">
        <f>O86/'2019'!O86*100-100</f>
        <v>-37.181361858522877</v>
      </c>
      <c r="R86" s="49">
        <f>P86/'2019'!P86*100-100</f>
        <v>-69.074635067099123</v>
      </c>
      <c r="S86" s="48"/>
    </row>
    <row r="87" spans="1:19" s="51" customFormat="1" x14ac:dyDescent="0.2">
      <c r="A87" s="52"/>
      <c r="B87" s="53" t="s">
        <v>76</v>
      </c>
      <c r="C87" s="54"/>
      <c r="D87" s="54"/>
      <c r="E87" s="54"/>
      <c r="F87" s="54"/>
      <c r="G87" s="54">
        <f>G86+G77+G68+G59+G50+G41+G32+G23+G14</f>
        <v>4652422</v>
      </c>
      <c r="H87" s="55">
        <f>G87/'2019'!G87*100-100</f>
        <v>-53.682370522757346</v>
      </c>
      <c r="I87" s="54">
        <f t="shared" ref="I87:J87" si="7">I86+I77+I68+I59+I50+I41+I32+I23+I14</f>
        <v>3734779</v>
      </c>
      <c r="J87" s="54">
        <f t="shared" si="7"/>
        <v>917643</v>
      </c>
      <c r="K87" s="55">
        <f>I87/'2019'!I87*100-100</f>
        <v>-49.964517585866844</v>
      </c>
      <c r="L87" s="55">
        <f>J87/'2019'!J87*100-100</f>
        <v>-64.437156004901681</v>
      </c>
      <c r="M87" s="54">
        <f>M86+M77+M68+M59+M50+M41+M32+M23+M14</f>
        <v>9344427</v>
      </c>
      <c r="N87" s="55">
        <f>M87/'2019'!M87*100-100</f>
        <v>-49.62336234889316</v>
      </c>
      <c r="O87" s="54">
        <f>O86+O77+O68+O59+O50+O41+O32+O23+O14</f>
        <v>7547386</v>
      </c>
      <c r="P87" s="54">
        <f>P86+P77+P68+P59+P50+P41+P32+P23+P14</f>
        <v>1797041</v>
      </c>
      <c r="Q87" s="55">
        <f>O87/'2019'!O87*100-100</f>
        <v>-45.003691129651813</v>
      </c>
      <c r="R87" s="55">
        <f>P87/'2019'!P87*100-100</f>
        <v>-62.760929169256109</v>
      </c>
      <c r="S87" s="54"/>
    </row>
    <row r="88" spans="1:19" s="33" customFormat="1" x14ac:dyDescent="0.2">
      <c r="A88" s="34"/>
      <c r="B88" s="35"/>
      <c r="C88" s="36"/>
      <c r="D88" s="36"/>
      <c r="E88" s="36"/>
      <c r="F88" s="36"/>
      <c r="G88" s="36"/>
      <c r="H88" s="37"/>
      <c r="I88" s="36"/>
      <c r="J88" s="36"/>
      <c r="K88" s="36"/>
      <c r="L88" s="36"/>
      <c r="M88" s="36"/>
      <c r="N88" s="37"/>
      <c r="O88" s="36"/>
      <c r="P88" s="36"/>
      <c r="Q88" s="36"/>
      <c r="R88" s="36"/>
      <c r="S88" s="36"/>
    </row>
    <row r="89" spans="1:19" x14ac:dyDescent="0.2">
      <c r="A89" s="91" t="s">
        <v>35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s="51" customFormat="1" x14ac:dyDescent="0.2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51" customFormat="1" x14ac:dyDescent="0.2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51" customFormat="1" x14ac:dyDescent="0.2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51" customFormat="1" x14ac:dyDescent="0.2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51" customFormat="1" x14ac:dyDescent="0.2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50" customFormat="1" x14ac:dyDescent="0.2">
      <c r="A95" s="46"/>
      <c r="B95" s="47" t="s">
        <v>80</v>
      </c>
      <c r="C95" s="48"/>
      <c r="D95" s="48"/>
      <c r="E95" s="48"/>
      <c r="F95" s="48"/>
      <c r="G95" s="48">
        <f>SUM(G90:G94)</f>
        <v>462156</v>
      </c>
      <c r="H95" s="49">
        <f>G95/'2019'!G95*100-100</f>
        <v>-62.161316865689358</v>
      </c>
      <c r="I95" s="48">
        <f>SUM(I90:I94)</f>
        <v>407229</v>
      </c>
      <c r="J95" s="48">
        <f>SUM(J90:J94)</f>
        <v>54927</v>
      </c>
      <c r="K95" s="49">
        <f>I95/'2019'!I95*100-100</f>
        <v>-53.26759283273239</v>
      </c>
      <c r="L95" s="49">
        <f>J95/'2019'!J95*100-100</f>
        <v>-84.305629766357413</v>
      </c>
      <c r="M95" s="48">
        <f>SUM(M90:M94)</f>
        <v>1000209</v>
      </c>
      <c r="N95" s="49">
        <f>M95/'2019'!M95*100-100</f>
        <v>-57.885138876315551</v>
      </c>
      <c r="O95" s="48">
        <f>SUM(O90:O94)</f>
        <v>876303</v>
      </c>
      <c r="P95" s="48">
        <f>SUM(P90:P94)</f>
        <v>123906</v>
      </c>
      <c r="Q95" s="49">
        <f>O95/'2019'!O95*100-100</f>
        <v>-46.973801650142057</v>
      </c>
      <c r="R95" s="49">
        <f>P95/'2019'!P95*100-100</f>
        <v>-82.847294322853941</v>
      </c>
      <c r="S95" s="48"/>
    </row>
    <row r="96" spans="1:19" s="51" customFormat="1" x14ac:dyDescent="0.2">
      <c r="A96" s="52"/>
      <c r="B96" s="53" t="s">
        <v>77</v>
      </c>
      <c r="C96" s="54"/>
      <c r="D96" s="54"/>
      <c r="E96" s="54"/>
      <c r="F96" s="54"/>
      <c r="G96" s="54">
        <f>G95+G86+G77+G68+G59+G50+G41+G32+G23+G14</f>
        <v>5114578</v>
      </c>
      <c r="H96" s="55">
        <f>G96/'2019'!G96*100-100</f>
        <v>-54.601602629081441</v>
      </c>
      <c r="I96" s="54">
        <f t="shared" ref="I96:J96" si="8">I95+I86+I77+I68+I59+I50+I41+I32+I23+I14</f>
        <v>4142008</v>
      </c>
      <c r="J96" s="54">
        <f t="shared" si="8"/>
        <v>972570</v>
      </c>
      <c r="K96" s="55">
        <f>I96/'2019'!I96*100-100</f>
        <v>-50.309819238220527</v>
      </c>
      <c r="L96" s="55">
        <f>J96/'2019'!J96*100-100</f>
        <v>-66.810120802464979</v>
      </c>
      <c r="M96" s="54">
        <f>M95+M86+M77+M68+M59+M50+M41+M32+M23+M14</f>
        <v>10344636</v>
      </c>
      <c r="N96" s="55">
        <f>M96/'2019'!M96*100-100</f>
        <v>-50.561102247587151</v>
      </c>
      <c r="O96" s="54">
        <f t="shared" ref="O96" si="9">O95+O86+O77+O68+O59+O50+O41+O32+O23+O14</f>
        <v>8423689</v>
      </c>
      <c r="P96" s="54">
        <f>P95+P86+P77+P68+P59+P50+P41+P32+P23+P14</f>
        <v>1920947</v>
      </c>
      <c r="Q96" s="55">
        <f>O96/'2019'!O96*100-100</f>
        <v>-45.215434729363743</v>
      </c>
      <c r="R96" s="55">
        <f>P96/'2019'!P96*100-100</f>
        <v>-65.376220900398096</v>
      </c>
      <c r="S96" s="54"/>
    </row>
    <row r="97" spans="1:19" s="33" customFormat="1" x14ac:dyDescent="0.2">
      <c r="A97" s="34"/>
      <c r="B97" s="32"/>
      <c r="C97" s="36"/>
      <c r="D97" s="36"/>
      <c r="E97" s="36"/>
      <c r="F97" s="36"/>
      <c r="G97" s="36"/>
      <c r="H97" s="37"/>
      <c r="I97" s="36"/>
      <c r="J97" s="36"/>
      <c r="K97" s="36"/>
      <c r="L97" s="36"/>
      <c r="M97" s="36"/>
      <c r="N97" s="45"/>
      <c r="O97" s="36"/>
      <c r="P97" s="36"/>
      <c r="Q97" s="36"/>
      <c r="R97" s="36"/>
      <c r="S97" s="36"/>
    </row>
    <row r="98" spans="1:19" x14ac:dyDescent="0.2">
      <c r="A98" s="91" t="s">
        <v>36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s="51" customFormat="1" x14ac:dyDescent="0.2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51" customFormat="1" x14ac:dyDescent="0.2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51" customFormat="1" x14ac:dyDescent="0.2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51" customFormat="1" x14ac:dyDescent="0.2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51" customFormat="1" x14ac:dyDescent="0.2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50" customFormat="1" x14ac:dyDescent="0.2">
      <c r="A104" s="46"/>
      <c r="B104" s="47" t="s">
        <v>80</v>
      </c>
      <c r="C104" s="48"/>
      <c r="D104" s="48"/>
      <c r="E104" s="48"/>
      <c r="F104" s="48"/>
      <c r="G104" s="48">
        <f>SUM(G99:G103)</f>
        <v>174327</v>
      </c>
      <c r="H104" s="49">
        <f>G104/'2019'!G104*100-100</f>
        <v>-86.215515462246401</v>
      </c>
      <c r="I104" s="48">
        <f>SUM(I99:I103)</f>
        <v>153366</v>
      </c>
      <c r="J104" s="48">
        <f>SUM(J99:J103)</f>
        <v>20961</v>
      </c>
      <c r="K104" s="49">
        <f>I104/'2019'!I104*100-100</f>
        <v>-83.662551571842656</v>
      </c>
      <c r="L104" s="49">
        <f>J104/'2019'!J104*100-100</f>
        <v>-93.568706623057054</v>
      </c>
      <c r="M104" s="48">
        <f>SUM(M99:M103)</f>
        <v>495865</v>
      </c>
      <c r="N104" s="49">
        <f>M104/'2019'!M104*100-100</f>
        <v>-78.336687109703007</v>
      </c>
      <c r="O104" s="48">
        <f>SUM(O99:O103)</f>
        <v>436810</v>
      </c>
      <c r="P104" s="48">
        <f>SUM(P99:P103)</f>
        <v>59055</v>
      </c>
      <c r="Q104" s="49">
        <f>O104/'2019'!O104*100-100</f>
        <v>-73.872499760742656</v>
      </c>
      <c r="R104" s="49">
        <f>P104/'2019'!P104*100-100</f>
        <v>-90.430579366802675</v>
      </c>
      <c r="S104" s="48"/>
    </row>
    <row r="105" spans="1:19" s="51" customFormat="1" x14ac:dyDescent="0.2">
      <c r="A105" s="52"/>
      <c r="B105" s="53" t="s">
        <v>78</v>
      </c>
      <c r="C105" s="54"/>
      <c r="D105" s="54"/>
      <c r="E105" s="54"/>
      <c r="F105" s="54"/>
      <c r="G105" s="54">
        <f>G104+G95+G86+G77+G68+G59+G50+G41+G32+G23+G14</f>
        <v>5288905</v>
      </c>
      <c r="H105" s="55">
        <f>G105/'2019'!G105*100-100</f>
        <v>-57.792250026315479</v>
      </c>
      <c r="I105" s="54">
        <f>I104+I95+I86+I77+I68+I59+I50+I41+I32+I23+I14</f>
        <v>4295374</v>
      </c>
      <c r="J105" s="54">
        <f>J104+J95+J86+J77+J68+J59+J50+J41+J32+J23+J14</f>
        <v>993531</v>
      </c>
      <c r="K105" s="55">
        <f>I105/'2019'!I105*100-100</f>
        <v>-53.685723915903615</v>
      </c>
      <c r="L105" s="55">
        <f>J105/'2019'!J105*100-100</f>
        <v>-69.488425771663856</v>
      </c>
      <c r="M105" s="54">
        <f>M104+M95+M86+M77+M68+M59+M50+M41+M32+M23+M14</f>
        <v>10840501</v>
      </c>
      <c r="N105" s="55">
        <f>M105/'2019'!M105*100-100</f>
        <v>-53.299961293315889</v>
      </c>
      <c r="O105" s="54">
        <f>O104+O95+O86+O77+O68+O59+O50+O41+O32+O23+O14</f>
        <v>8860499</v>
      </c>
      <c r="P105" s="54">
        <f>P104+P95+P86+P77+P68+P59+P50+P41+P32+P23+P14</f>
        <v>1980002</v>
      </c>
      <c r="Q105" s="55">
        <f>O105/'2019'!O105*100-100</f>
        <v>-48.025758766522451</v>
      </c>
      <c r="R105" s="55">
        <f>P105/'2019'!P105*100-100</f>
        <v>-67.884111718410765</v>
      </c>
      <c r="S105" s="54"/>
    </row>
    <row r="106" spans="1:19" s="43" customFormat="1" x14ac:dyDescent="0.2">
      <c r="A106" s="3"/>
      <c r="B106" s="3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">
      <c r="A107" s="91" t="s">
        <v>37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s="51" customFormat="1" x14ac:dyDescent="0.2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51" customFormat="1" x14ac:dyDescent="0.2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51" customFormat="1" x14ac:dyDescent="0.2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51" customFormat="1" x14ac:dyDescent="0.2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51" customFormat="1" x14ac:dyDescent="0.2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50" customFormat="1" x14ac:dyDescent="0.2">
      <c r="A113" s="46"/>
      <c r="B113" s="47" t="s">
        <v>80</v>
      </c>
      <c r="C113" s="48"/>
      <c r="D113" s="48"/>
      <c r="E113" s="48"/>
      <c r="F113" s="48"/>
      <c r="G113" s="48">
        <f>SUM(G108:G112)</f>
        <v>114095</v>
      </c>
      <c r="H113" s="49">
        <f>G113/'2019'!G113*100-100</f>
        <v>-89.689692222470228</v>
      </c>
      <c r="I113" s="48">
        <f>SUM(I108:I112)</f>
        <v>98385</v>
      </c>
      <c r="J113" s="48">
        <f>SUM(J108:J112)</f>
        <v>15710</v>
      </c>
      <c r="K113" s="49">
        <f>I113/'2019'!I113*100-100</f>
        <v>-87.206976901431887</v>
      </c>
      <c r="L113" s="49">
        <f>J113/'2019'!J113*100-100</f>
        <v>-95.345998773547734</v>
      </c>
      <c r="M113" s="48">
        <f>SUM(M108:M112)</f>
        <v>350756</v>
      </c>
      <c r="N113" s="49">
        <f>M113/'2019'!M113*100-100</f>
        <v>-82.114113826229158</v>
      </c>
      <c r="O113" s="48">
        <f>SUM(O108:O112)</f>
        <v>307338</v>
      </c>
      <c r="P113" s="48">
        <f>SUM(P108:P112)</f>
        <v>43418</v>
      </c>
      <c r="Q113" s="49">
        <f>O113/'2019'!O113*100-100</f>
        <v>-77.457526296912135</v>
      </c>
      <c r="R113" s="49">
        <f>P113/'2019'!P113*100-100</f>
        <v>-92.735869259700451</v>
      </c>
      <c r="S113" s="48"/>
    </row>
    <row r="114" spans="1:19" s="51" customFormat="1" x14ac:dyDescent="0.2">
      <c r="A114" s="52"/>
      <c r="B114" s="53" t="s">
        <v>79</v>
      </c>
      <c r="C114" s="54"/>
      <c r="D114" s="54"/>
      <c r="E114" s="54"/>
      <c r="F114" s="54"/>
      <c r="G114" s="54">
        <f>G113+G104+G95+G86+G77+G68+G59+G50+G41+G32+G23+G14</f>
        <v>5403000</v>
      </c>
      <c r="H114" s="55">
        <f>G114/'2019'!G114*100-100</f>
        <v>-60.380604314943028</v>
      </c>
      <c r="I114" s="54">
        <f>I113+I104+I95+I86+I77+I68+I59+I50+I41+I32+I23+I14</f>
        <v>4393759</v>
      </c>
      <c r="J114" s="54">
        <f>J113+J104+J95+J86+J77+J68+J59+J50+J41+J32+J23+J14</f>
        <v>1009241</v>
      </c>
      <c r="K114" s="55">
        <f>I114/'2019'!I114*100-100</f>
        <v>-56.252527764839563</v>
      </c>
      <c r="L114" s="55">
        <f>J114/'2019'!J114*100-100</f>
        <v>-71.917178520129937</v>
      </c>
      <c r="M114" s="54">
        <f>M113+M104+M95+M86+M77+M68+M59+M50+M41+M32+M23+M14</f>
        <v>11191257</v>
      </c>
      <c r="N114" s="55">
        <f>M114/'2019'!M114*100-100</f>
        <v>-55.54459853654479</v>
      </c>
      <c r="O114" s="54">
        <f>O113+O104+O95+O86+O77+O68+O59+O50+O41+O32+O23+O14</f>
        <v>9167837</v>
      </c>
      <c r="P114" s="54">
        <f>P113+P104+P95+P86+P77+P68+P59+P50+P41+P32+P23+P14</f>
        <v>2023420</v>
      </c>
      <c r="Q114" s="55">
        <f>O114/'2019'!O114*100-100</f>
        <v>-50.205214325879972</v>
      </c>
      <c r="R114" s="55">
        <f>P114/'2019'!P114*100-100</f>
        <v>-70.080511521491644</v>
      </c>
      <c r="S114" s="54"/>
    </row>
    <row r="115" spans="1:19" s="43" customFormat="1" x14ac:dyDescent="0.2">
      <c r="A115" s="3"/>
      <c r="B115" s="3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">
      <c r="A116" s="3" t="s">
        <v>39</v>
      </c>
    </row>
    <row r="117" spans="1:19" x14ac:dyDescent="0.2">
      <c r="A117" s="3" t="s">
        <v>40</v>
      </c>
    </row>
    <row r="118" spans="1:19" x14ac:dyDescent="0.2">
      <c r="A118" s="3" t="s">
        <v>41</v>
      </c>
    </row>
    <row r="119" spans="1:19" x14ac:dyDescent="0.2">
      <c r="A119" s="3" t="s">
        <v>42</v>
      </c>
    </row>
    <row r="120" spans="1:19" x14ac:dyDescent="0.2">
      <c r="A120" s="3" t="s">
        <v>43</v>
      </c>
    </row>
    <row r="121" spans="1:19" x14ac:dyDescent="0.2">
      <c r="A121" s="3" t="s">
        <v>44</v>
      </c>
    </row>
    <row r="122" spans="1:19" x14ac:dyDescent="0.2">
      <c r="A122" s="3" t="s">
        <v>45</v>
      </c>
    </row>
    <row r="124" spans="1:19" x14ac:dyDescent="0.2">
      <c r="A124" s="3" t="s">
        <v>46</v>
      </c>
    </row>
    <row r="125" spans="1:19" x14ac:dyDescent="0.2">
      <c r="A125" s="3" t="s">
        <v>47</v>
      </c>
    </row>
    <row r="127" spans="1:19" x14ac:dyDescent="0.2">
      <c r="A127" s="3" t="s">
        <v>48</v>
      </c>
    </row>
    <row r="128" spans="1:19" x14ac:dyDescent="0.2">
      <c r="A128" s="3" t="s">
        <v>49</v>
      </c>
    </row>
    <row r="129" spans="1:1" x14ac:dyDescent="0.2">
      <c r="A129" s="3" t="s">
        <v>50</v>
      </c>
    </row>
    <row r="130" spans="1:1" x14ac:dyDescent="0.2">
      <c r="A130" s="3" t="s">
        <v>51</v>
      </c>
    </row>
    <row r="131" spans="1:1" x14ac:dyDescent="0.2">
      <c r="A131" s="3" t="s">
        <v>52</v>
      </c>
    </row>
    <row r="132" spans="1:1" x14ac:dyDescent="0.2">
      <c r="A132" s="3" t="s">
        <v>53</v>
      </c>
    </row>
    <row r="133" spans="1:1" x14ac:dyDescent="0.2">
      <c r="A133" s="3" t="s">
        <v>54</v>
      </c>
    </row>
    <row r="134" spans="1:1" x14ac:dyDescent="0.2">
      <c r="A134" s="3" t="s">
        <v>55</v>
      </c>
    </row>
    <row r="135" spans="1:1" x14ac:dyDescent="0.2">
      <c r="A135" s="3" t="s">
        <v>56</v>
      </c>
    </row>
    <row r="136" spans="1:1" x14ac:dyDescent="0.2">
      <c r="A136" s="3" t="s">
        <v>57</v>
      </c>
    </row>
    <row r="137" spans="1:1" x14ac:dyDescent="0.2">
      <c r="A137" s="3" t="s">
        <v>58</v>
      </c>
    </row>
    <row r="138" spans="1:1" x14ac:dyDescent="0.2">
      <c r="A138" s="3" t="s">
        <v>59</v>
      </c>
    </row>
    <row r="139" spans="1:1" x14ac:dyDescent="0.2">
      <c r="A139" s="3" t="s">
        <v>60</v>
      </c>
    </row>
    <row r="140" spans="1:1" x14ac:dyDescent="0.2">
      <c r="A140" s="3" t="s">
        <v>61</v>
      </c>
    </row>
    <row r="141" spans="1:1" x14ac:dyDescent="0.2">
      <c r="A141" s="3" t="s">
        <v>62</v>
      </c>
    </row>
    <row r="142" spans="1:1" x14ac:dyDescent="0.2">
      <c r="A142" s="3" t="s">
        <v>63</v>
      </c>
    </row>
    <row r="143" spans="1:1" x14ac:dyDescent="0.2">
      <c r="A143" s="3" t="s">
        <v>64</v>
      </c>
    </row>
    <row r="144" spans="1:1" x14ac:dyDescent="0.2">
      <c r="A144" s="3" t="s">
        <v>65</v>
      </c>
    </row>
    <row r="145" spans="1:1" x14ac:dyDescent="0.2">
      <c r="A145" s="3" t="s">
        <v>66</v>
      </c>
    </row>
    <row r="146" spans="1:1" x14ac:dyDescent="0.2">
      <c r="A146" s="3" t="s">
        <v>67</v>
      </c>
    </row>
    <row r="147" spans="1:1" x14ac:dyDescent="0.2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2.75" x14ac:dyDescent="0.2"/>
  <cols>
    <col min="1" max="1" width="9.140625" style="43" customWidth="1"/>
    <col min="2" max="2" width="30.28515625" style="43" customWidth="1"/>
    <col min="3" max="3" width="9.140625" style="43" customWidth="1" collapsed="1"/>
    <col min="4" max="4" width="22.42578125" style="43" customWidth="1"/>
    <col min="5" max="5" width="14.7109375" style="43" customWidth="1" collapsed="1"/>
    <col min="6" max="6" width="9.140625" style="43" customWidth="1" collapsed="1"/>
    <col min="7" max="7" width="10.140625" style="43" bestFit="1" customWidth="1" collapsed="1"/>
    <col min="8" max="8" width="9.140625" style="43" customWidth="1" collapsed="1"/>
    <col min="9" max="9" width="10.140625" style="43" bestFit="1" customWidth="1" collapsed="1"/>
    <col min="10" max="12" width="9.140625" style="43" customWidth="1" collapsed="1"/>
    <col min="13" max="14" width="15.5703125" style="43" customWidth="1" collapsed="1"/>
    <col min="15" max="15" width="10.140625" style="43" bestFit="1" customWidth="1" collapsed="1"/>
    <col min="16" max="18" width="9.140625" style="43" customWidth="1" collapsed="1"/>
    <col min="19" max="19" width="17" style="43" customWidth="1" collapsed="1"/>
  </cols>
  <sheetData>
    <row r="1" spans="1:19" ht="12.75" customHeight="1" x14ac:dyDescent="0.2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13.5" customHeight="1" thickBot="1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ht="12.75" customHeight="1" x14ac:dyDescent="0.2">
      <c r="A3" s="78" t="s">
        <v>2</v>
      </c>
      <c r="B3" s="79"/>
      <c r="C3" s="84" t="s">
        <v>3</v>
      </c>
      <c r="D3" s="84" t="s">
        <v>4</v>
      </c>
      <c r="E3" s="84" t="s">
        <v>5</v>
      </c>
      <c r="F3" s="84" t="s">
        <v>6</v>
      </c>
      <c r="G3" s="84" t="s">
        <v>7</v>
      </c>
      <c r="H3" s="79"/>
      <c r="I3" s="84" t="s">
        <v>7</v>
      </c>
      <c r="J3" s="79"/>
      <c r="K3" s="79"/>
      <c r="L3" s="79"/>
      <c r="M3" s="84" t="s">
        <v>8</v>
      </c>
      <c r="N3" s="79"/>
      <c r="O3" s="84" t="s">
        <v>8</v>
      </c>
      <c r="P3" s="79"/>
      <c r="Q3" s="79"/>
      <c r="R3" s="79"/>
      <c r="S3" s="92" t="s">
        <v>9</v>
      </c>
    </row>
    <row r="4" spans="1:19" ht="12.75" customHeight="1" x14ac:dyDescent="0.2">
      <c r="A4" s="80"/>
      <c r="B4" s="81"/>
      <c r="C4" s="81"/>
      <c r="D4" s="81"/>
      <c r="E4" s="81"/>
      <c r="F4" s="81"/>
      <c r="G4" s="81"/>
      <c r="H4" s="81"/>
      <c r="I4" s="94" t="s">
        <v>10</v>
      </c>
      <c r="J4" s="81"/>
      <c r="K4" s="81"/>
      <c r="L4" s="81"/>
      <c r="M4" s="81"/>
      <c r="N4" s="81"/>
      <c r="O4" s="94" t="s">
        <v>10</v>
      </c>
      <c r="P4" s="81"/>
      <c r="Q4" s="81"/>
      <c r="R4" s="81"/>
      <c r="S4" s="93"/>
    </row>
    <row r="5" spans="1:19" ht="38.25" x14ac:dyDescent="0.2">
      <c r="A5" s="80"/>
      <c r="B5" s="81"/>
      <c r="C5" s="81"/>
      <c r="D5" s="81"/>
      <c r="E5" s="81"/>
      <c r="F5" s="81"/>
      <c r="G5" s="81"/>
      <c r="H5" s="81"/>
      <c r="I5" s="44" t="s">
        <v>11</v>
      </c>
      <c r="J5" s="44" t="s">
        <v>12</v>
      </c>
      <c r="K5" s="44" t="s">
        <v>11</v>
      </c>
      <c r="L5" s="44" t="s">
        <v>12</v>
      </c>
      <c r="M5" s="81"/>
      <c r="N5" s="81"/>
      <c r="O5" s="44" t="s">
        <v>11</v>
      </c>
      <c r="P5" s="44" t="s">
        <v>12</v>
      </c>
      <c r="Q5" s="44" t="s">
        <v>11</v>
      </c>
      <c r="R5" s="44" t="s">
        <v>12</v>
      </c>
      <c r="S5" s="93"/>
    </row>
    <row r="6" spans="1:19" ht="51.75" thickBot="1" x14ac:dyDescent="0.25">
      <c r="A6" s="82"/>
      <c r="B6" s="83"/>
      <c r="C6" s="29" t="s">
        <v>13</v>
      </c>
      <c r="D6" s="29" t="s">
        <v>13</v>
      </c>
      <c r="E6" s="29" t="s">
        <v>13</v>
      </c>
      <c r="F6" s="29" t="s">
        <v>13</v>
      </c>
      <c r="G6" s="29" t="s">
        <v>13</v>
      </c>
      <c r="H6" s="29" t="s">
        <v>14</v>
      </c>
      <c r="I6" s="29" t="s">
        <v>13</v>
      </c>
      <c r="J6" s="29" t="s">
        <v>13</v>
      </c>
      <c r="K6" s="29" t="s">
        <v>14</v>
      </c>
      <c r="L6" s="29" t="s">
        <v>14</v>
      </c>
      <c r="M6" s="29" t="s">
        <v>13</v>
      </c>
      <c r="N6" s="29" t="s">
        <v>14</v>
      </c>
      <c r="O6" s="29" t="s">
        <v>13</v>
      </c>
      <c r="P6" s="29" t="s">
        <v>13</v>
      </c>
      <c r="Q6" s="29" t="s">
        <v>14</v>
      </c>
      <c r="R6" s="29" t="s">
        <v>14</v>
      </c>
      <c r="S6" s="30" t="s">
        <v>13</v>
      </c>
    </row>
    <row r="7" spans="1:19" x14ac:dyDescent="0.2">
      <c r="A7" s="91" t="s">
        <v>38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">
      <c r="A8" s="91" t="s">
        <v>16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19" x14ac:dyDescent="0.2">
      <c r="A9" s="34" t="s">
        <v>17</v>
      </c>
      <c r="B9" s="35" t="s">
        <v>18</v>
      </c>
      <c r="C9" s="36">
        <v>79</v>
      </c>
      <c r="D9" s="36">
        <v>77</v>
      </c>
      <c r="E9" s="36">
        <v>5664</v>
      </c>
      <c r="F9" s="36">
        <v>5553</v>
      </c>
      <c r="G9" s="36">
        <v>26007</v>
      </c>
      <c r="H9" s="37">
        <v>-1.9</v>
      </c>
      <c r="I9" s="36">
        <v>21949</v>
      </c>
      <c r="J9" s="36">
        <v>4058</v>
      </c>
      <c r="K9" s="36">
        <v>-3</v>
      </c>
      <c r="L9" s="36">
        <v>4.7</v>
      </c>
      <c r="M9" s="36">
        <v>62501</v>
      </c>
      <c r="N9" s="37">
        <v>0.9</v>
      </c>
      <c r="O9" s="36">
        <v>54481</v>
      </c>
      <c r="P9" s="36">
        <v>8020</v>
      </c>
      <c r="Q9" s="36">
        <v>0.9</v>
      </c>
      <c r="R9" s="36">
        <v>0.8</v>
      </c>
      <c r="S9" s="36">
        <v>2.4</v>
      </c>
    </row>
    <row r="10" spans="1:19" x14ac:dyDescent="0.2">
      <c r="A10" s="34" t="s">
        <v>19</v>
      </c>
      <c r="B10" s="35" t="s">
        <v>20</v>
      </c>
      <c r="C10" s="36">
        <v>250</v>
      </c>
      <c r="D10" s="36">
        <v>241</v>
      </c>
      <c r="E10" s="36">
        <v>19347</v>
      </c>
      <c r="F10" s="36">
        <v>19012</v>
      </c>
      <c r="G10" s="36">
        <v>101159</v>
      </c>
      <c r="H10" s="37">
        <v>1.8</v>
      </c>
      <c r="I10" s="36">
        <v>85720</v>
      </c>
      <c r="J10" s="36">
        <v>15439</v>
      </c>
      <c r="K10" s="36">
        <v>2</v>
      </c>
      <c r="L10" s="36">
        <v>0.7</v>
      </c>
      <c r="M10" s="36">
        <v>192902</v>
      </c>
      <c r="N10" s="37">
        <v>-0.6</v>
      </c>
      <c r="O10" s="36">
        <v>163042</v>
      </c>
      <c r="P10" s="36">
        <v>29860</v>
      </c>
      <c r="Q10" s="36">
        <v>0.8</v>
      </c>
      <c r="R10" s="36">
        <v>-7.6</v>
      </c>
      <c r="S10" s="36">
        <v>1.9</v>
      </c>
    </row>
    <row r="11" spans="1:19" x14ac:dyDescent="0.2">
      <c r="A11" s="34" t="s">
        <v>21</v>
      </c>
      <c r="B11" s="35" t="s">
        <v>22</v>
      </c>
      <c r="C11" s="36">
        <v>414</v>
      </c>
      <c r="D11" s="36">
        <v>396</v>
      </c>
      <c r="E11" s="36">
        <v>42664</v>
      </c>
      <c r="F11" s="36">
        <v>41547</v>
      </c>
      <c r="G11" s="36">
        <v>307418</v>
      </c>
      <c r="H11" s="37">
        <v>-0.2</v>
      </c>
      <c r="I11" s="36">
        <v>208943</v>
      </c>
      <c r="J11" s="36">
        <v>98475</v>
      </c>
      <c r="K11" s="36">
        <v>-2.1</v>
      </c>
      <c r="L11" s="36">
        <v>4.2</v>
      </c>
      <c r="M11" s="36">
        <v>587316</v>
      </c>
      <c r="N11" s="37">
        <v>1.1000000000000001</v>
      </c>
      <c r="O11" s="36">
        <v>391322</v>
      </c>
      <c r="P11" s="36">
        <v>195994</v>
      </c>
      <c r="Q11" s="36">
        <v>0.2</v>
      </c>
      <c r="R11" s="36">
        <v>3</v>
      </c>
      <c r="S11" s="36">
        <v>1.9</v>
      </c>
    </row>
    <row r="12" spans="1:19" x14ac:dyDescent="0.2">
      <c r="A12" s="34" t="s">
        <v>23</v>
      </c>
      <c r="B12" s="35" t="s">
        <v>24</v>
      </c>
      <c r="C12" s="36">
        <v>333</v>
      </c>
      <c r="D12" s="36">
        <v>325</v>
      </c>
      <c r="E12" s="36">
        <v>36448</v>
      </c>
      <c r="F12" s="36">
        <v>35777</v>
      </c>
      <c r="G12" s="36">
        <v>285655</v>
      </c>
      <c r="H12" s="37">
        <v>3.5</v>
      </c>
      <c r="I12" s="36">
        <v>177652</v>
      </c>
      <c r="J12" s="36">
        <v>108003</v>
      </c>
      <c r="K12" s="36">
        <v>1.9</v>
      </c>
      <c r="L12" s="36">
        <v>6.1</v>
      </c>
      <c r="M12" s="36">
        <v>500507</v>
      </c>
      <c r="N12" s="37">
        <v>5.4</v>
      </c>
      <c r="O12" s="36">
        <v>294484</v>
      </c>
      <c r="P12" s="36">
        <v>206023</v>
      </c>
      <c r="Q12" s="36">
        <v>3.7</v>
      </c>
      <c r="R12" s="36">
        <v>7.9</v>
      </c>
      <c r="S12" s="36">
        <v>1.8</v>
      </c>
    </row>
    <row r="13" spans="1:19" x14ac:dyDescent="0.2">
      <c r="A13" s="34" t="s">
        <v>25</v>
      </c>
      <c r="B13" s="35" t="s">
        <v>26</v>
      </c>
      <c r="C13" s="36">
        <v>576</v>
      </c>
      <c r="D13" s="36">
        <v>557</v>
      </c>
      <c r="E13" s="36">
        <v>44276</v>
      </c>
      <c r="F13" s="36">
        <v>43486</v>
      </c>
      <c r="G13" s="36">
        <v>246630</v>
      </c>
      <c r="H13" s="37">
        <v>0.6</v>
      </c>
      <c r="I13" s="36">
        <v>203344</v>
      </c>
      <c r="J13" s="36">
        <v>43286</v>
      </c>
      <c r="K13" s="36">
        <v>0.6</v>
      </c>
      <c r="L13" s="36">
        <v>0.9</v>
      </c>
      <c r="M13" s="36">
        <v>494222</v>
      </c>
      <c r="N13" s="37">
        <v>2.6</v>
      </c>
      <c r="O13" s="36">
        <v>410480</v>
      </c>
      <c r="P13" s="36">
        <v>83742</v>
      </c>
      <c r="Q13" s="36">
        <v>2.2000000000000002</v>
      </c>
      <c r="R13" s="36">
        <v>4.5999999999999996</v>
      </c>
      <c r="S13" s="36">
        <v>2</v>
      </c>
    </row>
    <row r="14" spans="1:19" s="50" customFormat="1" x14ac:dyDescent="0.2">
      <c r="A14" s="46"/>
      <c r="B14" s="47" t="s">
        <v>80</v>
      </c>
      <c r="C14" s="48"/>
      <c r="D14" s="48"/>
      <c r="E14" s="48"/>
      <c r="F14" s="48"/>
      <c r="G14" s="48">
        <f>SUM(G9:G13)</f>
        <v>966869</v>
      </c>
      <c r="H14" s="49"/>
      <c r="I14" s="48">
        <f>SUM(I9:I13)</f>
        <v>697608</v>
      </c>
      <c r="J14" s="48">
        <f>SUM(J9:J13)</f>
        <v>269261</v>
      </c>
      <c r="K14" s="49"/>
      <c r="L14" s="49"/>
      <c r="M14" s="48">
        <f>SUM(M9:M13)</f>
        <v>1837448</v>
      </c>
      <c r="N14" s="49"/>
      <c r="O14" s="48">
        <f>SUM(O9:O13)</f>
        <v>1313809</v>
      </c>
      <c r="P14" s="48">
        <f>SUM(P9:P13)</f>
        <v>523639</v>
      </c>
      <c r="Q14" s="49"/>
      <c r="R14" s="49"/>
      <c r="S14" s="48"/>
    </row>
    <row r="15" spans="1:19" x14ac:dyDescent="0.2">
      <c r="A15" s="38"/>
      <c r="B15" s="39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1"/>
      <c r="O15" s="40"/>
      <c r="P15" s="40"/>
      <c r="Q15" s="40"/>
      <c r="R15" s="40"/>
      <c r="S15" s="40"/>
    </row>
    <row r="16" spans="1:19" x14ac:dyDescent="0.2">
      <c r="A16" s="38"/>
      <c r="B16" s="39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1"/>
      <c r="O16" s="40"/>
      <c r="P16" s="40"/>
      <c r="Q16" s="40"/>
      <c r="R16" s="40"/>
      <c r="S16" s="40"/>
    </row>
    <row r="17" spans="1:19" x14ac:dyDescent="0.2">
      <c r="A17" s="91" t="s">
        <v>27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19" x14ac:dyDescent="0.2">
      <c r="A18" s="34" t="s">
        <v>17</v>
      </c>
      <c r="B18" s="35" t="s">
        <v>18</v>
      </c>
      <c r="C18" s="36">
        <v>79</v>
      </c>
      <c r="D18" s="36">
        <v>77</v>
      </c>
      <c r="E18" s="36">
        <v>5666</v>
      </c>
      <c r="F18" s="36">
        <v>5546</v>
      </c>
      <c r="G18" s="36">
        <v>26105</v>
      </c>
      <c r="H18" s="37">
        <v>5.7</v>
      </c>
      <c r="I18" s="36">
        <v>21933</v>
      </c>
      <c r="J18" s="36">
        <v>4172</v>
      </c>
      <c r="K18" s="36">
        <v>4.7</v>
      </c>
      <c r="L18" s="36">
        <v>11.2</v>
      </c>
      <c r="M18" s="36">
        <v>61335</v>
      </c>
      <c r="N18" s="37">
        <v>4.5</v>
      </c>
      <c r="O18" s="36">
        <v>53016</v>
      </c>
      <c r="P18" s="36">
        <v>8319</v>
      </c>
      <c r="Q18" s="36">
        <v>2.2000000000000002</v>
      </c>
      <c r="R18" s="36">
        <v>22</v>
      </c>
      <c r="S18" s="36">
        <v>2.2999999999999998</v>
      </c>
    </row>
    <row r="19" spans="1:19" x14ac:dyDescent="0.2">
      <c r="A19" s="34" t="s">
        <v>19</v>
      </c>
      <c r="B19" s="35" t="s">
        <v>20</v>
      </c>
      <c r="C19" s="36">
        <v>249</v>
      </c>
      <c r="D19" s="36">
        <v>241</v>
      </c>
      <c r="E19" s="36">
        <v>19346</v>
      </c>
      <c r="F19" s="36">
        <v>19035</v>
      </c>
      <c r="G19" s="36">
        <v>107439</v>
      </c>
      <c r="H19" s="37">
        <v>10.8</v>
      </c>
      <c r="I19" s="36">
        <v>92963</v>
      </c>
      <c r="J19" s="36">
        <v>14476</v>
      </c>
      <c r="K19" s="36">
        <v>13.2</v>
      </c>
      <c r="L19" s="36">
        <v>-2.7</v>
      </c>
      <c r="M19" s="36">
        <v>201687</v>
      </c>
      <c r="N19" s="37">
        <v>6.4</v>
      </c>
      <c r="O19" s="36">
        <v>173382</v>
      </c>
      <c r="P19" s="36">
        <v>28305</v>
      </c>
      <c r="Q19" s="36">
        <v>9.3000000000000007</v>
      </c>
      <c r="R19" s="36">
        <v>-8.6</v>
      </c>
      <c r="S19" s="36">
        <v>1.9</v>
      </c>
    </row>
    <row r="20" spans="1:19" x14ac:dyDescent="0.2">
      <c r="A20" s="34" t="s">
        <v>21</v>
      </c>
      <c r="B20" s="35" t="s">
        <v>22</v>
      </c>
      <c r="C20" s="36">
        <v>414</v>
      </c>
      <c r="D20" s="36">
        <v>395</v>
      </c>
      <c r="E20" s="36">
        <v>42670</v>
      </c>
      <c r="F20" s="36">
        <v>41553</v>
      </c>
      <c r="G20" s="36">
        <v>311293</v>
      </c>
      <c r="H20" s="37">
        <v>3.3</v>
      </c>
      <c r="I20" s="36">
        <v>236995</v>
      </c>
      <c r="J20" s="36">
        <v>74298</v>
      </c>
      <c r="K20" s="36">
        <v>2.5</v>
      </c>
      <c r="L20" s="36">
        <v>6.1</v>
      </c>
      <c r="M20" s="36">
        <v>542368</v>
      </c>
      <c r="N20" s="37">
        <v>1.7</v>
      </c>
      <c r="O20" s="36">
        <v>409397</v>
      </c>
      <c r="P20" s="36">
        <v>132971</v>
      </c>
      <c r="Q20" s="36">
        <v>0.7</v>
      </c>
      <c r="R20" s="36">
        <v>5.2</v>
      </c>
      <c r="S20" s="36">
        <v>1.7</v>
      </c>
    </row>
    <row r="21" spans="1:19" x14ac:dyDescent="0.2">
      <c r="A21" s="34" t="s">
        <v>23</v>
      </c>
      <c r="B21" s="35" t="s">
        <v>24</v>
      </c>
      <c r="C21" s="36">
        <v>333</v>
      </c>
      <c r="D21" s="36">
        <v>325</v>
      </c>
      <c r="E21" s="36">
        <v>36472</v>
      </c>
      <c r="F21" s="36">
        <v>35820</v>
      </c>
      <c r="G21" s="36">
        <v>261155</v>
      </c>
      <c r="H21" s="37">
        <v>3.1</v>
      </c>
      <c r="I21" s="36">
        <v>175997</v>
      </c>
      <c r="J21" s="36">
        <v>85158</v>
      </c>
      <c r="K21" s="36">
        <v>2.4</v>
      </c>
      <c r="L21" s="36">
        <v>4.4000000000000004</v>
      </c>
      <c r="M21" s="36">
        <v>413343</v>
      </c>
      <c r="N21" s="37">
        <v>3.3</v>
      </c>
      <c r="O21" s="36">
        <v>270783</v>
      </c>
      <c r="P21" s="36">
        <v>142560</v>
      </c>
      <c r="Q21" s="36">
        <v>1.6</v>
      </c>
      <c r="R21" s="36">
        <v>6.9</v>
      </c>
      <c r="S21" s="36">
        <v>1.6</v>
      </c>
    </row>
    <row r="22" spans="1:19" x14ac:dyDescent="0.2">
      <c r="A22" s="34" t="s">
        <v>25</v>
      </c>
      <c r="B22" s="35" t="s">
        <v>26</v>
      </c>
      <c r="C22" s="36">
        <v>576</v>
      </c>
      <c r="D22" s="36">
        <v>559</v>
      </c>
      <c r="E22" s="36">
        <v>44273</v>
      </c>
      <c r="F22" s="36">
        <v>43542</v>
      </c>
      <c r="G22" s="36">
        <v>262891</v>
      </c>
      <c r="H22" s="37">
        <v>2</v>
      </c>
      <c r="I22" s="36">
        <v>219735</v>
      </c>
      <c r="J22" s="36">
        <v>43156</v>
      </c>
      <c r="K22" s="36">
        <v>1</v>
      </c>
      <c r="L22" s="36">
        <v>7.4</v>
      </c>
      <c r="M22" s="36">
        <v>509767</v>
      </c>
      <c r="N22" s="37">
        <v>2.6</v>
      </c>
      <c r="O22" s="36">
        <v>427529</v>
      </c>
      <c r="P22" s="36">
        <v>82238</v>
      </c>
      <c r="Q22" s="36">
        <v>0.9</v>
      </c>
      <c r="R22" s="36">
        <v>12.3</v>
      </c>
      <c r="S22" s="36">
        <v>1.9</v>
      </c>
    </row>
    <row r="23" spans="1:19" s="50" customFormat="1" x14ac:dyDescent="0.2">
      <c r="A23" s="46"/>
      <c r="B23" s="47" t="s">
        <v>80</v>
      </c>
      <c r="C23" s="48"/>
      <c r="D23" s="48"/>
      <c r="E23" s="48"/>
      <c r="F23" s="48"/>
      <c r="G23" s="48">
        <f>SUM(G18:G22)</f>
        <v>968883</v>
      </c>
      <c r="H23" s="49"/>
      <c r="I23" s="48">
        <f>SUM(I18:I22)</f>
        <v>747623</v>
      </c>
      <c r="J23" s="48">
        <f>SUM(J18:J22)</f>
        <v>221260</v>
      </c>
      <c r="K23" s="49"/>
      <c r="L23" s="49"/>
      <c r="M23" s="48">
        <f>SUM(M18:M22)</f>
        <v>1728500</v>
      </c>
      <c r="N23" s="49"/>
      <c r="O23" s="48">
        <f>SUM(O18:O22)</f>
        <v>1334107</v>
      </c>
      <c r="P23" s="48">
        <f>SUM(P18:P22)</f>
        <v>394393</v>
      </c>
      <c r="Q23" s="49"/>
      <c r="R23" s="49"/>
      <c r="S23" s="48"/>
    </row>
    <row r="24" spans="1:19" s="51" customFormat="1" x14ac:dyDescent="0.2">
      <c r="A24" s="52"/>
      <c r="B24" s="53" t="s">
        <v>69</v>
      </c>
      <c r="C24" s="54"/>
      <c r="D24" s="54"/>
      <c r="E24" s="54"/>
      <c r="F24" s="54"/>
      <c r="G24" s="54">
        <f>G23+G14</f>
        <v>1935752</v>
      </c>
      <c r="H24" s="54"/>
      <c r="I24" s="54">
        <f>I23+I14</f>
        <v>1445231</v>
      </c>
      <c r="J24" s="54">
        <f>J23+J14</f>
        <v>490521</v>
      </c>
      <c r="K24" s="54"/>
      <c r="L24" s="54"/>
      <c r="M24" s="54">
        <f>M23+M14</f>
        <v>3565948</v>
      </c>
      <c r="N24" s="54"/>
      <c r="O24" s="54">
        <f>O23+O14</f>
        <v>2647916</v>
      </c>
      <c r="P24" s="54">
        <f>P23+P14</f>
        <v>918032</v>
      </c>
      <c r="Q24" s="54"/>
      <c r="R24" s="54"/>
      <c r="S24" s="54"/>
    </row>
    <row r="25" spans="1:19" x14ac:dyDescent="0.2">
      <c r="A25" s="38"/>
      <c r="B25" s="39"/>
      <c r="C25" s="40"/>
      <c r="D25" s="40"/>
      <c r="E25" s="40"/>
      <c r="F25" s="40"/>
      <c r="G25" s="40"/>
      <c r="H25" s="41"/>
      <c r="I25" s="40"/>
      <c r="J25" s="40"/>
      <c r="K25" s="40"/>
      <c r="L25" s="40"/>
      <c r="M25" s="40"/>
      <c r="N25" s="41"/>
      <c r="O25" s="40"/>
      <c r="P25" s="40"/>
      <c r="Q25" s="40"/>
      <c r="R25" s="40"/>
      <c r="S25" s="40"/>
    </row>
    <row r="26" spans="1:19" x14ac:dyDescent="0.2">
      <c r="A26" s="91" t="s">
        <v>28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19" x14ac:dyDescent="0.2">
      <c r="A27" s="34" t="s">
        <v>17</v>
      </c>
      <c r="B27" s="35" t="s">
        <v>18</v>
      </c>
      <c r="C27" s="36">
        <v>79</v>
      </c>
      <c r="D27" s="36">
        <v>78</v>
      </c>
      <c r="E27" s="36">
        <v>5666</v>
      </c>
      <c r="F27" s="36">
        <v>5578</v>
      </c>
      <c r="G27" s="36">
        <v>31608</v>
      </c>
      <c r="H27" s="37">
        <v>4.0999999999999996</v>
      </c>
      <c r="I27" s="36">
        <v>26742</v>
      </c>
      <c r="J27" s="36">
        <v>4866</v>
      </c>
      <c r="K27" s="36">
        <v>5.2</v>
      </c>
      <c r="L27" s="36">
        <v>-1.3</v>
      </c>
      <c r="M27" s="36">
        <v>73864</v>
      </c>
      <c r="N27" s="37">
        <v>5.2</v>
      </c>
      <c r="O27" s="36">
        <v>63396</v>
      </c>
      <c r="P27" s="36">
        <v>10468</v>
      </c>
      <c r="Q27" s="36">
        <v>4.8</v>
      </c>
      <c r="R27" s="36">
        <v>7.6</v>
      </c>
      <c r="S27" s="36">
        <v>2.2999999999999998</v>
      </c>
    </row>
    <row r="28" spans="1:19" x14ac:dyDescent="0.2">
      <c r="A28" s="34" t="s">
        <v>19</v>
      </c>
      <c r="B28" s="35" t="s">
        <v>20</v>
      </c>
      <c r="C28" s="36">
        <v>249</v>
      </c>
      <c r="D28" s="36">
        <v>241</v>
      </c>
      <c r="E28" s="36">
        <v>19346</v>
      </c>
      <c r="F28" s="36">
        <v>19017</v>
      </c>
      <c r="G28" s="36">
        <v>126750</v>
      </c>
      <c r="H28" s="37">
        <v>8.9</v>
      </c>
      <c r="I28" s="36">
        <v>105699</v>
      </c>
      <c r="J28" s="36">
        <v>21051</v>
      </c>
      <c r="K28" s="36">
        <v>9</v>
      </c>
      <c r="L28" s="36">
        <v>8.3000000000000007</v>
      </c>
      <c r="M28" s="36">
        <v>253380</v>
      </c>
      <c r="N28" s="37">
        <v>8.6</v>
      </c>
      <c r="O28" s="36">
        <v>205490</v>
      </c>
      <c r="P28" s="36">
        <v>47890</v>
      </c>
      <c r="Q28" s="36">
        <v>8.4</v>
      </c>
      <c r="R28" s="36">
        <v>9.6</v>
      </c>
      <c r="S28" s="36">
        <v>2</v>
      </c>
    </row>
    <row r="29" spans="1:19" x14ac:dyDescent="0.2">
      <c r="A29" s="34" t="s">
        <v>21</v>
      </c>
      <c r="B29" s="35" t="s">
        <v>22</v>
      </c>
      <c r="C29" s="36">
        <v>414</v>
      </c>
      <c r="D29" s="36">
        <v>397</v>
      </c>
      <c r="E29" s="36">
        <v>42661</v>
      </c>
      <c r="F29" s="36">
        <v>41562</v>
      </c>
      <c r="G29" s="36">
        <v>357008</v>
      </c>
      <c r="H29" s="37">
        <v>6.1</v>
      </c>
      <c r="I29" s="36">
        <v>257738</v>
      </c>
      <c r="J29" s="36">
        <v>99270</v>
      </c>
      <c r="K29" s="36">
        <v>13.8</v>
      </c>
      <c r="L29" s="36">
        <v>-9.8000000000000007</v>
      </c>
      <c r="M29" s="36">
        <v>670502</v>
      </c>
      <c r="N29" s="37">
        <v>6.4</v>
      </c>
      <c r="O29" s="36">
        <v>476621</v>
      </c>
      <c r="P29" s="36">
        <v>193881</v>
      </c>
      <c r="Q29" s="36">
        <v>14</v>
      </c>
      <c r="R29" s="36">
        <v>-8.6</v>
      </c>
      <c r="S29" s="36">
        <v>1.9</v>
      </c>
    </row>
    <row r="30" spans="1:19" x14ac:dyDescent="0.2">
      <c r="A30" s="34" t="s">
        <v>23</v>
      </c>
      <c r="B30" s="35" t="s">
        <v>24</v>
      </c>
      <c r="C30" s="36">
        <v>329</v>
      </c>
      <c r="D30" s="36">
        <v>324</v>
      </c>
      <c r="E30" s="36">
        <v>36397</v>
      </c>
      <c r="F30" s="36">
        <v>35781</v>
      </c>
      <c r="G30" s="36">
        <v>326606</v>
      </c>
      <c r="H30" s="37">
        <v>3.3</v>
      </c>
      <c r="I30" s="36">
        <v>213304</v>
      </c>
      <c r="J30" s="36">
        <v>113302</v>
      </c>
      <c r="K30" s="36">
        <v>2.9</v>
      </c>
      <c r="L30" s="36">
        <v>4</v>
      </c>
      <c r="M30" s="36">
        <v>542674</v>
      </c>
      <c r="N30" s="37">
        <v>4.3</v>
      </c>
      <c r="O30" s="36">
        <v>335550</v>
      </c>
      <c r="P30" s="36">
        <v>207124</v>
      </c>
      <c r="Q30" s="36">
        <v>3.2</v>
      </c>
      <c r="R30" s="36">
        <v>6.1</v>
      </c>
      <c r="S30" s="36">
        <v>1.7</v>
      </c>
    </row>
    <row r="31" spans="1:19" x14ac:dyDescent="0.2">
      <c r="A31" s="34" t="s">
        <v>25</v>
      </c>
      <c r="B31" s="35" t="s">
        <v>26</v>
      </c>
      <c r="C31" s="36">
        <v>575</v>
      </c>
      <c r="D31" s="36">
        <v>560</v>
      </c>
      <c r="E31" s="36">
        <v>44302</v>
      </c>
      <c r="F31" s="36">
        <v>43618</v>
      </c>
      <c r="G31" s="36">
        <v>319679</v>
      </c>
      <c r="H31" s="37">
        <v>9.1999999999999993</v>
      </c>
      <c r="I31" s="36">
        <v>266792</v>
      </c>
      <c r="J31" s="36">
        <v>52887</v>
      </c>
      <c r="K31" s="36">
        <v>9.6</v>
      </c>
      <c r="L31" s="36">
        <v>7.5</v>
      </c>
      <c r="M31" s="36">
        <v>607751</v>
      </c>
      <c r="N31" s="37">
        <v>5.6</v>
      </c>
      <c r="O31" s="36">
        <v>506610</v>
      </c>
      <c r="P31" s="36">
        <v>101141</v>
      </c>
      <c r="Q31" s="36">
        <v>4.8</v>
      </c>
      <c r="R31" s="36">
        <v>9.6</v>
      </c>
      <c r="S31" s="36">
        <v>1.9</v>
      </c>
    </row>
    <row r="32" spans="1:19" s="50" customFormat="1" x14ac:dyDescent="0.2">
      <c r="A32" s="46"/>
      <c r="B32" s="47" t="s">
        <v>80</v>
      </c>
      <c r="C32" s="48"/>
      <c r="D32" s="48"/>
      <c r="E32" s="48"/>
      <c r="F32" s="48"/>
      <c r="G32" s="48">
        <f>SUM(G27:G31)</f>
        <v>1161651</v>
      </c>
      <c r="H32" s="49"/>
      <c r="I32" s="48">
        <f>SUM(I27:I31)</f>
        <v>870275</v>
      </c>
      <c r="J32" s="48">
        <f>SUM(J27:J31)</f>
        <v>291376</v>
      </c>
      <c r="K32" s="49"/>
      <c r="L32" s="49"/>
      <c r="M32" s="48">
        <f>SUM(M27:M31)</f>
        <v>2148171</v>
      </c>
      <c r="N32" s="49"/>
      <c r="O32" s="48">
        <f>SUM(O27:O31)</f>
        <v>1587667</v>
      </c>
      <c r="P32" s="48">
        <f>SUM(P27:P31)</f>
        <v>560504</v>
      </c>
      <c r="Q32" s="49"/>
      <c r="R32" s="49"/>
      <c r="S32" s="48"/>
    </row>
    <row r="33" spans="1:19" s="51" customFormat="1" x14ac:dyDescent="0.2">
      <c r="A33" s="52"/>
      <c r="B33" s="53" t="s">
        <v>70</v>
      </c>
      <c r="C33" s="54"/>
      <c r="D33" s="54"/>
      <c r="E33" s="54"/>
      <c r="F33" s="54"/>
      <c r="G33" s="54">
        <f>G32+G23+G14</f>
        <v>3097403</v>
      </c>
      <c r="H33" s="54"/>
      <c r="I33" s="54">
        <f>I32+I23+I14</f>
        <v>2315506</v>
      </c>
      <c r="J33" s="54">
        <f>J32+J23+J14</f>
        <v>781897</v>
      </c>
      <c r="K33" s="54"/>
      <c r="L33" s="54"/>
      <c r="M33" s="54">
        <f>M32+M23+M14</f>
        <v>5714119</v>
      </c>
      <c r="N33" s="54"/>
      <c r="O33" s="54">
        <f>O32+O23+O14</f>
        <v>4235583</v>
      </c>
      <c r="P33" s="54">
        <f>P32+P23+P14</f>
        <v>1478536</v>
      </c>
      <c r="Q33" s="54"/>
      <c r="R33" s="54"/>
      <c r="S33" s="54"/>
    </row>
    <row r="34" spans="1:19" x14ac:dyDescent="0.2">
      <c r="A34" s="38"/>
      <c r="B34" s="39"/>
      <c r="C34" s="40"/>
      <c r="D34" s="40"/>
      <c r="E34" s="40"/>
      <c r="F34" s="40"/>
      <c r="G34" s="40"/>
      <c r="H34" s="41"/>
      <c r="I34" s="40"/>
      <c r="J34" s="40"/>
      <c r="K34" s="40"/>
      <c r="L34" s="40"/>
      <c r="M34" s="40"/>
      <c r="N34" s="41"/>
      <c r="O34" s="40"/>
      <c r="P34" s="40"/>
      <c r="Q34" s="40"/>
      <c r="R34" s="40"/>
      <c r="S34" s="40"/>
    </row>
    <row r="35" spans="1:19" x14ac:dyDescent="0.2">
      <c r="A35" s="91" t="s">
        <v>29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</row>
    <row r="36" spans="1:19" x14ac:dyDescent="0.2">
      <c r="A36" s="34" t="s">
        <v>17</v>
      </c>
      <c r="B36" s="35" t="s">
        <v>18</v>
      </c>
      <c r="C36" s="36">
        <v>80</v>
      </c>
      <c r="D36" s="36">
        <v>79</v>
      </c>
      <c r="E36" s="36">
        <v>5986</v>
      </c>
      <c r="F36" s="36">
        <v>5901</v>
      </c>
      <c r="G36" s="36">
        <v>30346</v>
      </c>
      <c r="H36" s="37">
        <v>-0.7</v>
      </c>
      <c r="I36" s="36">
        <v>25988</v>
      </c>
      <c r="J36" s="36">
        <v>4358</v>
      </c>
      <c r="K36" s="36">
        <v>2</v>
      </c>
      <c r="L36" s="36">
        <v>-14.3</v>
      </c>
      <c r="M36" s="36">
        <v>65448</v>
      </c>
      <c r="N36" s="37">
        <v>-4.0999999999999996</v>
      </c>
      <c r="O36" s="36">
        <v>56933</v>
      </c>
      <c r="P36" s="36">
        <v>8515</v>
      </c>
      <c r="Q36" s="36">
        <v>-2.4</v>
      </c>
      <c r="R36" s="36">
        <v>-14.2</v>
      </c>
      <c r="S36" s="36">
        <v>2.2000000000000002</v>
      </c>
    </row>
    <row r="37" spans="1:19" x14ac:dyDescent="0.2">
      <c r="A37" s="34" t="s">
        <v>19</v>
      </c>
      <c r="B37" s="35" t="s">
        <v>20</v>
      </c>
      <c r="C37" s="36">
        <v>249</v>
      </c>
      <c r="D37" s="36">
        <v>245</v>
      </c>
      <c r="E37" s="36">
        <v>19429</v>
      </c>
      <c r="F37" s="36">
        <v>19103</v>
      </c>
      <c r="G37" s="36">
        <v>120576</v>
      </c>
      <c r="H37" s="37">
        <v>-4.5</v>
      </c>
      <c r="I37" s="36">
        <v>100229</v>
      </c>
      <c r="J37" s="36">
        <v>20347</v>
      </c>
      <c r="K37" s="36">
        <v>-3.9</v>
      </c>
      <c r="L37" s="36">
        <v>-7</v>
      </c>
      <c r="M37" s="36">
        <v>241192</v>
      </c>
      <c r="N37" s="37">
        <v>-1.8</v>
      </c>
      <c r="O37" s="36">
        <v>198533</v>
      </c>
      <c r="P37" s="36">
        <v>42659</v>
      </c>
      <c r="Q37" s="36">
        <v>-0.7</v>
      </c>
      <c r="R37" s="36">
        <v>-6.5</v>
      </c>
      <c r="S37" s="36">
        <v>2</v>
      </c>
    </row>
    <row r="38" spans="1:19" x14ac:dyDescent="0.2">
      <c r="A38" s="34" t="s">
        <v>21</v>
      </c>
      <c r="B38" s="35" t="s">
        <v>22</v>
      </c>
      <c r="C38" s="36">
        <v>414</v>
      </c>
      <c r="D38" s="36">
        <v>399</v>
      </c>
      <c r="E38" s="36">
        <v>42611</v>
      </c>
      <c r="F38" s="36">
        <v>41423</v>
      </c>
      <c r="G38" s="36">
        <v>344325</v>
      </c>
      <c r="H38" s="37">
        <v>-3.9</v>
      </c>
      <c r="I38" s="36">
        <v>238603</v>
      </c>
      <c r="J38" s="36">
        <v>105722</v>
      </c>
      <c r="K38" s="36">
        <v>-4.0999999999999996</v>
      </c>
      <c r="L38" s="36">
        <v>-3.6</v>
      </c>
      <c r="M38" s="36">
        <v>630378</v>
      </c>
      <c r="N38" s="37">
        <v>-3</v>
      </c>
      <c r="O38" s="36">
        <v>437640</v>
      </c>
      <c r="P38" s="36">
        <v>192738</v>
      </c>
      <c r="Q38" s="36">
        <v>-2.6</v>
      </c>
      <c r="R38" s="36">
        <v>-3.8</v>
      </c>
      <c r="S38" s="36">
        <v>1.8</v>
      </c>
    </row>
    <row r="39" spans="1:19" x14ac:dyDescent="0.2">
      <c r="A39" s="34" t="s">
        <v>23</v>
      </c>
      <c r="B39" s="35" t="s">
        <v>24</v>
      </c>
      <c r="C39" s="36">
        <v>329</v>
      </c>
      <c r="D39" s="36">
        <v>326</v>
      </c>
      <c r="E39" s="36">
        <v>36127</v>
      </c>
      <c r="F39" s="36">
        <v>35831</v>
      </c>
      <c r="G39" s="36">
        <v>277665</v>
      </c>
      <c r="H39" s="37">
        <v>-4.2</v>
      </c>
      <c r="I39" s="36">
        <v>186426</v>
      </c>
      <c r="J39" s="36">
        <v>91239</v>
      </c>
      <c r="K39" s="36">
        <v>2</v>
      </c>
      <c r="L39" s="36">
        <v>-14.9</v>
      </c>
      <c r="M39" s="36">
        <v>445487</v>
      </c>
      <c r="N39" s="37">
        <v>-7.1</v>
      </c>
      <c r="O39" s="36">
        <v>289451</v>
      </c>
      <c r="P39" s="36">
        <v>156036</v>
      </c>
      <c r="Q39" s="36">
        <v>0.2</v>
      </c>
      <c r="R39" s="36">
        <v>-18.100000000000001</v>
      </c>
      <c r="S39" s="36">
        <v>1.6</v>
      </c>
    </row>
    <row r="40" spans="1:19" x14ac:dyDescent="0.2">
      <c r="A40" s="34" t="s">
        <v>25</v>
      </c>
      <c r="B40" s="35" t="s">
        <v>26</v>
      </c>
      <c r="C40" s="36">
        <v>574</v>
      </c>
      <c r="D40" s="36">
        <v>562</v>
      </c>
      <c r="E40" s="36">
        <v>44455</v>
      </c>
      <c r="F40" s="36">
        <v>43695</v>
      </c>
      <c r="G40" s="36">
        <v>287671</v>
      </c>
      <c r="H40" s="37">
        <v>-2.8</v>
      </c>
      <c r="I40" s="36">
        <v>236319</v>
      </c>
      <c r="J40" s="36">
        <v>51352</v>
      </c>
      <c r="K40" s="36">
        <v>-3.8</v>
      </c>
      <c r="L40" s="36">
        <v>2</v>
      </c>
      <c r="M40" s="36">
        <v>562969</v>
      </c>
      <c r="N40" s="37">
        <v>-1.2</v>
      </c>
      <c r="O40" s="36">
        <v>467084</v>
      </c>
      <c r="P40" s="36">
        <v>95885</v>
      </c>
      <c r="Q40" s="36">
        <v>-1.8</v>
      </c>
      <c r="R40" s="36">
        <v>1.4</v>
      </c>
      <c r="S40" s="36">
        <v>2</v>
      </c>
    </row>
    <row r="41" spans="1:19" s="50" customFormat="1" x14ac:dyDescent="0.2">
      <c r="A41" s="46"/>
      <c r="B41" s="47" t="s">
        <v>80</v>
      </c>
      <c r="C41" s="48"/>
      <c r="D41" s="48"/>
      <c r="E41" s="48"/>
      <c r="F41" s="48"/>
      <c r="G41" s="48">
        <f>SUM(G36:G40)</f>
        <v>1060583</v>
      </c>
      <c r="H41" s="49"/>
      <c r="I41" s="48">
        <f>SUM(I36:I40)</f>
        <v>787565</v>
      </c>
      <c r="J41" s="48">
        <f>SUM(J36:J40)</f>
        <v>273018</v>
      </c>
      <c r="K41" s="49"/>
      <c r="L41" s="49"/>
      <c r="M41" s="48">
        <f>SUM(M36:M40)</f>
        <v>1945474</v>
      </c>
      <c r="N41" s="49"/>
      <c r="O41" s="48">
        <f>SUM(O36:O40)</f>
        <v>1449641</v>
      </c>
      <c r="P41" s="48">
        <f>SUM(P36:P40)</f>
        <v>495833</v>
      </c>
      <c r="Q41" s="49"/>
      <c r="R41" s="49"/>
      <c r="S41" s="48"/>
    </row>
    <row r="42" spans="1:19" s="51" customFormat="1" x14ac:dyDescent="0.2">
      <c r="A42" s="52"/>
      <c r="B42" s="53" t="s">
        <v>71</v>
      </c>
      <c r="C42" s="54"/>
      <c r="D42" s="54"/>
      <c r="E42" s="54"/>
      <c r="F42" s="54"/>
      <c r="G42" s="54">
        <f>G41+G32+G23+G14</f>
        <v>4157986</v>
      </c>
      <c r="H42" s="54"/>
      <c r="I42" s="54">
        <f>I41+I32+I23+I14</f>
        <v>3103071</v>
      </c>
      <c r="J42" s="54">
        <f>J41+J32+J23+J14</f>
        <v>1054915</v>
      </c>
      <c r="K42" s="54"/>
      <c r="L42" s="54"/>
      <c r="M42" s="54">
        <f>M41+M32+M23+M14</f>
        <v>7659593</v>
      </c>
      <c r="N42" s="54"/>
      <c r="O42" s="54">
        <f t="shared" ref="O42:P42" si="0">O41+O32+O23+O14</f>
        <v>5685224</v>
      </c>
      <c r="P42" s="54">
        <f t="shared" si="0"/>
        <v>1974369</v>
      </c>
      <c r="Q42" s="54"/>
      <c r="R42" s="54"/>
      <c r="S42" s="54"/>
    </row>
    <row r="43" spans="1:19" x14ac:dyDescent="0.2">
      <c r="A43" s="38"/>
      <c r="B43" s="39"/>
      <c r="C43" s="40"/>
      <c r="D43" s="40"/>
      <c r="E43" s="40"/>
      <c r="F43" s="40"/>
      <c r="G43" s="40"/>
      <c r="H43" s="41"/>
      <c r="I43" s="40"/>
      <c r="J43" s="40"/>
      <c r="K43" s="40"/>
      <c r="L43" s="40"/>
      <c r="M43" s="40"/>
      <c r="N43" s="41"/>
      <c r="O43" s="40"/>
      <c r="P43" s="40"/>
      <c r="Q43" s="40"/>
      <c r="R43" s="40"/>
      <c r="S43" s="40"/>
    </row>
    <row r="44" spans="1:19" x14ac:dyDescent="0.2">
      <c r="A44" s="91" t="s">
        <v>30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</row>
    <row r="45" spans="1:19" x14ac:dyDescent="0.2">
      <c r="A45" s="34" t="s">
        <v>17</v>
      </c>
      <c r="B45" s="35" t="s">
        <v>18</v>
      </c>
      <c r="C45" s="36">
        <v>80</v>
      </c>
      <c r="D45" s="36">
        <v>80</v>
      </c>
      <c r="E45" s="36">
        <v>5977</v>
      </c>
      <c r="F45" s="36">
        <v>5894</v>
      </c>
      <c r="G45" s="36">
        <v>35741</v>
      </c>
      <c r="H45" s="37">
        <v>22.3</v>
      </c>
      <c r="I45" s="36">
        <v>29795</v>
      </c>
      <c r="J45" s="36">
        <v>5946</v>
      </c>
      <c r="K45" s="36">
        <v>19.3</v>
      </c>
      <c r="L45" s="36">
        <v>40</v>
      </c>
      <c r="M45" s="36">
        <v>77626</v>
      </c>
      <c r="N45" s="37">
        <v>17.3</v>
      </c>
      <c r="O45" s="36">
        <v>66647</v>
      </c>
      <c r="P45" s="36">
        <v>10979</v>
      </c>
      <c r="Q45" s="36">
        <v>14.4</v>
      </c>
      <c r="R45" s="36">
        <v>38.5</v>
      </c>
      <c r="S45" s="36">
        <v>2.2000000000000002</v>
      </c>
    </row>
    <row r="46" spans="1:19" x14ac:dyDescent="0.2">
      <c r="A46" s="34" t="s">
        <v>19</v>
      </c>
      <c r="B46" s="35" t="s">
        <v>20</v>
      </c>
      <c r="C46" s="36">
        <v>249</v>
      </c>
      <c r="D46" s="36">
        <v>243</v>
      </c>
      <c r="E46" s="36">
        <v>19335</v>
      </c>
      <c r="F46" s="36">
        <v>19015</v>
      </c>
      <c r="G46" s="36">
        <v>150759</v>
      </c>
      <c r="H46" s="37">
        <v>19.2</v>
      </c>
      <c r="I46" s="36">
        <v>125895</v>
      </c>
      <c r="J46" s="36">
        <v>24864</v>
      </c>
      <c r="K46" s="36">
        <v>21.8</v>
      </c>
      <c r="L46" s="36">
        <v>7.4</v>
      </c>
      <c r="M46" s="36">
        <v>285087</v>
      </c>
      <c r="N46" s="37">
        <v>9</v>
      </c>
      <c r="O46" s="36">
        <v>233775</v>
      </c>
      <c r="P46" s="36">
        <v>51312</v>
      </c>
      <c r="Q46" s="36">
        <v>13.5</v>
      </c>
      <c r="R46" s="36">
        <v>-7.9</v>
      </c>
      <c r="S46" s="36">
        <v>1.9</v>
      </c>
    </row>
    <row r="47" spans="1:19" x14ac:dyDescent="0.2">
      <c r="A47" s="34" t="s">
        <v>21</v>
      </c>
      <c r="B47" s="35" t="s">
        <v>22</v>
      </c>
      <c r="C47" s="36">
        <v>408</v>
      </c>
      <c r="D47" s="36">
        <v>393</v>
      </c>
      <c r="E47" s="36">
        <v>42475</v>
      </c>
      <c r="F47" s="36">
        <v>41248</v>
      </c>
      <c r="G47" s="36">
        <v>376974</v>
      </c>
      <c r="H47" s="37">
        <v>7.1</v>
      </c>
      <c r="I47" s="36">
        <v>255645</v>
      </c>
      <c r="J47" s="36">
        <v>121329</v>
      </c>
      <c r="K47" s="36">
        <v>5</v>
      </c>
      <c r="L47" s="36">
        <v>11.8</v>
      </c>
      <c r="M47" s="36">
        <v>672361</v>
      </c>
      <c r="N47" s="37">
        <v>5.0999999999999996</v>
      </c>
      <c r="O47" s="36">
        <v>455403</v>
      </c>
      <c r="P47" s="36">
        <v>216958</v>
      </c>
      <c r="Q47" s="36">
        <v>2.4</v>
      </c>
      <c r="R47" s="36">
        <v>11.3</v>
      </c>
      <c r="S47" s="36">
        <v>1.8</v>
      </c>
    </row>
    <row r="48" spans="1:19" x14ac:dyDescent="0.2">
      <c r="A48" s="34" t="s">
        <v>23</v>
      </c>
      <c r="B48" s="35" t="s">
        <v>24</v>
      </c>
      <c r="C48" s="36">
        <v>327</v>
      </c>
      <c r="D48" s="36">
        <v>325</v>
      </c>
      <c r="E48" s="36">
        <v>36092</v>
      </c>
      <c r="F48" s="36">
        <v>35830</v>
      </c>
      <c r="G48" s="36">
        <v>315839</v>
      </c>
      <c r="H48" s="37">
        <v>7.8</v>
      </c>
      <c r="I48" s="36">
        <v>221411</v>
      </c>
      <c r="J48" s="36">
        <v>94428</v>
      </c>
      <c r="K48" s="36">
        <v>10.4</v>
      </c>
      <c r="L48" s="36">
        <v>2.2999999999999998</v>
      </c>
      <c r="M48" s="36">
        <v>507329</v>
      </c>
      <c r="N48" s="37">
        <v>10.3</v>
      </c>
      <c r="O48" s="36">
        <v>345023</v>
      </c>
      <c r="P48" s="36">
        <v>162306</v>
      </c>
      <c r="Q48" s="36">
        <v>12</v>
      </c>
      <c r="R48" s="36">
        <v>6.8</v>
      </c>
      <c r="S48" s="36">
        <v>1.6</v>
      </c>
    </row>
    <row r="49" spans="1:19" x14ac:dyDescent="0.2">
      <c r="A49" s="34" t="s">
        <v>25</v>
      </c>
      <c r="B49" s="35" t="s">
        <v>26</v>
      </c>
      <c r="C49" s="36">
        <v>574</v>
      </c>
      <c r="D49" s="36">
        <v>563</v>
      </c>
      <c r="E49" s="36">
        <v>44594</v>
      </c>
      <c r="F49" s="36">
        <v>43880</v>
      </c>
      <c r="G49" s="36">
        <v>336686</v>
      </c>
      <c r="H49" s="37">
        <v>16.899999999999999</v>
      </c>
      <c r="I49" s="36">
        <v>285622</v>
      </c>
      <c r="J49" s="36">
        <v>51064</v>
      </c>
      <c r="K49" s="36">
        <v>19.2</v>
      </c>
      <c r="L49" s="36">
        <v>5.6</v>
      </c>
      <c r="M49" s="36">
        <v>632577</v>
      </c>
      <c r="N49" s="37">
        <v>13.6</v>
      </c>
      <c r="O49" s="36">
        <v>536694</v>
      </c>
      <c r="P49" s="36">
        <v>95883</v>
      </c>
      <c r="Q49" s="36">
        <v>14.4</v>
      </c>
      <c r="R49" s="36">
        <v>9.1</v>
      </c>
      <c r="S49" s="36">
        <v>1.9</v>
      </c>
    </row>
    <row r="50" spans="1:19" s="50" customFormat="1" x14ac:dyDescent="0.2">
      <c r="A50" s="46"/>
      <c r="B50" s="47" t="s">
        <v>80</v>
      </c>
      <c r="C50" s="48"/>
      <c r="D50" s="48"/>
      <c r="E50" s="48"/>
      <c r="F50" s="48"/>
      <c r="G50" s="48">
        <f>SUM(G45:G49)</f>
        <v>1215999</v>
      </c>
      <c r="H50" s="49"/>
      <c r="I50" s="48">
        <f>SUM(I45:I49)</f>
        <v>918368</v>
      </c>
      <c r="J50" s="48">
        <f>SUM(J45:J49)</f>
        <v>297631</v>
      </c>
      <c r="K50" s="49"/>
      <c r="L50" s="49"/>
      <c r="M50" s="48">
        <f>SUM(M45:M49)</f>
        <v>2174980</v>
      </c>
      <c r="N50" s="49"/>
      <c r="O50" s="48">
        <f>SUM(O45:O49)</f>
        <v>1637542</v>
      </c>
      <c r="P50" s="48">
        <f>SUM(P45:P49)</f>
        <v>537438</v>
      </c>
      <c r="Q50" s="49"/>
      <c r="R50" s="49"/>
      <c r="S50" s="48"/>
    </row>
    <row r="51" spans="1:19" s="51" customFormat="1" x14ac:dyDescent="0.2">
      <c r="A51" s="52"/>
      <c r="B51" s="53" t="s">
        <v>72</v>
      </c>
      <c r="C51" s="54"/>
      <c r="D51" s="54"/>
      <c r="E51" s="54"/>
      <c r="F51" s="54"/>
      <c r="G51" s="54">
        <f>G50+G41+G32+G23+G14</f>
        <v>5373985</v>
      </c>
      <c r="H51" s="54"/>
      <c r="I51" s="54">
        <f>I50+I41+I32+I23+I14</f>
        <v>4021439</v>
      </c>
      <c r="J51" s="54">
        <f>J50+J41+J32+J23+J14</f>
        <v>1352546</v>
      </c>
      <c r="K51" s="54"/>
      <c r="L51" s="54"/>
      <c r="M51" s="54">
        <f>M50+M41+M32+M23+M14</f>
        <v>9834573</v>
      </c>
      <c r="N51" s="54"/>
      <c r="O51" s="54">
        <f>O50+O41+O32+O23+O14</f>
        <v>7322766</v>
      </c>
      <c r="P51" s="54">
        <f>P50+P41+P32+P23+P14</f>
        <v>2511807</v>
      </c>
      <c r="Q51" s="54"/>
      <c r="R51" s="54"/>
      <c r="S51" s="54"/>
    </row>
    <row r="52" spans="1:19" x14ac:dyDescent="0.2">
      <c r="A52" s="38"/>
      <c r="B52" s="39"/>
      <c r="C52" s="40"/>
      <c r="D52" s="40"/>
      <c r="E52" s="40"/>
      <c r="F52" s="40"/>
      <c r="G52" s="40"/>
      <c r="H52" s="41"/>
      <c r="I52" s="40"/>
      <c r="J52" s="40"/>
      <c r="K52" s="40"/>
      <c r="L52" s="40"/>
      <c r="M52" s="40"/>
      <c r="N52" s="41"/>
      <c r="O52" s="40"/>
      <c r="P52" s="40"/>
      <c r="Q52" s="40"/>
      <c r="R52" s="40"/>
      <c r="S52" s="40"/>
    </row>
    <row r="53" spans="1:19" x14ac:dyDescent="0.2">
      <c r="A53" s="91" t="s">
        <v>31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 x14ac:dyDescent="0.2">
      <c r="A54" s="34" t="s">
        <v>17</v>
      </c>
      <c r="B54" s="35" t="s">
        <v>18</v>
      </c>
      <c r="C54" s="36">
        <v>80</v>
      </c>
      <c r="D54" s="36">
        <v>80</v>
      </c>
      <c r="E54" s="36">
        <v>5977</v>
      </c>
      <c r="F54" s="36">
        <v>5895</v>
      </c>
      <c r="G54" s="36">
        <v>33768</v>
      </c>
      <c r="H54" s="37">
        <v>3.4</v>
      </c>
      <c r="I54" s="36">
        <v>28014</v>
      </c>
      <c r="J54" s="36">
        <v>5754</v>
      </c>
      <c r="K54" s="36">
        <v>0.8</v>
      </c>
      <c r="L54" s="36">
        <v>18.5</v>
      </c>
      <c r="M54" s="36">
        <v>78881</v>
      </c>
      <c r="N54" s="37">
        <v>6.1</v>
      </c>
      <c r="O54" s="36">
        <v>67608</v>
      </c>
      <c r="P54" s="36">
        <v>11273</v>
      </c>
      <c r="Q54" s="36">
        <v>3.1</v>
      </c>
      <c r="R54" s="36">
        <v>28</v>
      </c>
      <c r="S54" s="36">
        <v>2.2999999999999998</v>
      </c>
    </row>
    <row r="55" spans="1:19" x14ac:dyDescent="0.2">
      <c r="A55" s="34" t="s">
        <v>19</v>
      </c>
      <c r="B55" s="35" t="s">
        <v>20</v>
      </c>
      <c r="C55" s="36">
        <v>251</v>
      </c>
      <c r="D55" s="36">
        <v>244</v>
      </c>
      <c r="E55" s="36">
        <v>19437</v>
      </c>
      <c r="F55" s="36">
        <v>19110</v>
      </c>
      <c r="G55" s="36">
        <v>138491</v>
      </c>
      <c r="H55" s="37">
        <v>0.1</v>
      </c>
      <c r="I55" s="36">
        <v>112659</v>
      </c>
      <c r="J55" s="36">
        <v>25832</v>
      </c>
      <c r="K55" s="36">
        <v>-4</v>
      </c>
      <c r="L55" s="36">
        <v>23.2</v>
      </c>
      <c r="M55" s="36">
        <v>280083</v>
      </c>
      <c r="N55" s="37">
        <v>5.8</v>
      </c>
      <c r="O55" s="36">
        <v>220514</v>
      </c>
      <c r="P55" s="36">
        <v>59569</v>
      </c>
      <c r="Q55" s="36">
        <v>0</v>
      </c>
      <c r="R55" s="36">
        <v>34.6</v>
      </c>
      <c r="S55" s="36">
        <v>2</v>
      </c>
    </row>
    <row r="56" spans="1:19" x14ac:dyDescent="0.2">
      <c r="A56" s="34" t="s">
        <v>21</v>
      </c>
      <c r="B56" s="35" t="s">
        <v>22</v>
      </c>
      <c r="C56" s="36">
        <v>409</v>
      </c>
      <c r="D56" s="36">
        <v>395</v>
      </c>
      <c r="E56" s="36">
        <v>42506</v>
      </c>
      <c r="F56" s="36">
        <v>41315</v>
      </c>
      <c r="G56" s="36">
        <v>384882</v>
      </c>
      <c r="H56" s="37">
        <v>4.8</v>
      </c>
      <c r="I56" s="36">
        <v>271326</v>
      </c>
      <c r="J56" s="36">
        <v>113556</v>
      </c>
      <c r="K56" s="36">
        <v>4</v>
      </c>
      <c r="L56" s="36">
        <v>6.9</v>
      </c>
      <c r="M56" s="36">
        <v>691808</v>
      </c>
      <c r="N56" s="37">
        <v>5.9</v>
      </c>
      <c r="O56" s="36">
        <v>481555</v>
      </c>
      <c r="P56" s="36">
        <v>210253</v>
      </c>
      <c r="Q56" s="36">
        <v>3.4</v>
      </c>
      <c r="R56" s="36">
        <v>12.2</v>
      </c>
      <c r="S56" s="36">
        <v>1.8</v>
      </c>
    </row>
    <row r="57" spans="1:19" x14ac:dyDescent="0.2">
      <c r="A57" s="34" t="s">
        <v>23</v>
      </c>
      <c r="B57" s="35" t="s">
        <v>24</v>
      </c>
      <c r="C57" s="36">
        <v>329</v>
      </c>
      <c r="D57" s="36">
        <v>327</v>
      </c>
      <c r="E57" s="36">
        <v>36409</v>
      </c>
      <c r="F57" s="36">
        <v>36171</v>
      </c>
      <c r="G57" s="36">
        <v>304602</v>
      </c>
      <c r="H57" s="37">
        <v>-0.7</v>
      </c>
      <c r="I57" s="36">
        <v>202118</v>
      </c>
      <c r="J57" s="36">
        <v>102484</v>
      </c>
      <c r="K57" s="36">
        <v>-5</v>
      </c>
      <c r="L57" s="36">
        <v>9.1</v>
      </c>
      <c r="M57" s="36">
        <v>520578</v>
      </c>
      <c r="N57" s="37">
        <v>7.1</v>
      </c>
      <c r="O57" s="36">
        <v>331995</v>
      </c>
      <c r="P57" s="36">
        <v>188583</v>
      </c>
      <c r="Q57" s="36">
        <v>0.9</v>
      </c>
      <c r="R57" s="36">
        <v>20.2</v>
      </c>
      <c r="S57" s="36">
        <v>1.7</v>
      </c>
    </row>
    <row r="58" spans="1:19" x14ac:dyDescent="0.2">
      <c r="A58" s="34" t="s">
        <v>25</v>
      </c>
      <c r="B58" s="35" t="s">
        <v>26</v>
      </c>
      <c r="C58" s="36">
        <v>574</v>
      </c>
      <c r="D58" s="36">
        <v>563</v>
      </c>
      <c r="E58" s="36">
        <v>44602</v>
      </c>
      <c r="F58" s="36">
        <v>43871</v>
      </c>
      <c r="G58" s="36">
        <v>318427</v>
      </c>
      <c r="H58" s="37">
        <v>1.1000000000000001</v>
      </c>
      <c r="I58" s="36">
        <v>265151</v>
      </c>
      <c r="J58" s="36">
        <v>53276</v>
      </c>
      <c r="K58" s="36">
        <v>0.2</v>
      </c>
      <c r="L58" s="36">
        <v>5.6</v>
      </c>
      <c r="M58" s="36">
        <v>640425</v>
      </c>
      <c r="N58" s="37">
        <v>7.8</v>
      </c>
      <c r="O58" s="36">
        <v>530044</v>
      </c>
      <c r="P58" s="36">
        <v>110381</v>
      </c>
      <c r="Q58" s="36">
        <v>5.5</v>
      </c>
      <c r="R58" s="36">
        <v>20.8</v>
      </c>
      <c r="S58" s="36">
        <v>2</v>
      </c>
    </row>
    <row r="59" spans="1:19" s="50" customFormat="1" x14ac:dyDescent="0.2">
      <c r="A59" s="46"/>
      <c r="B59" s="47" t="s">
        <v>80</v>
      </c>
      <c r="C59" s="48"/>
      <c r="D59" s="48"/>
      <c r="E59" s="48"/>
      <c r="F59" s="48"/>
      <c r="G59" s="48">
        <f>SUM(G54:G58)</f>
        <v>1180170</v>
      </c>
      <c r="H59" s="49"/>
      <c r="I59" s="48">
        <f>SUM(I54:I58)</f>
        <v>879268</v>
      </c>
      <c r="J59" s="48">
        <f>SUM(J54:J58)</f>
        <v>300902</v>
      </c>
      <c r="K59" s="49"/>
      <c r="L59" s="49"/>
      <c r="M59" s="48">
        <f>SUM(M54:M58)</f>
        <v>2211775</v>
      </c>
      <c r="N59" s="49"/>
      <c r="O59" s="48">
        <f>SUM(O54:O58)</f>
        <v>1631716</v>
      </c>
      <c r="P59" s="48">
        <f>SUM(P54:P58)</f>
        <v>580059</v>
      </c>
      <c r="Q59" s="49"/>
      <c r="R59" s="49"/>
      <c r="S59" s="48"/>
    </row>
    <row r="60" spans="1:19" s="51" customFormat="1" x14ac:dyDescent="0.2">
      <c r="A60" s="52"/>
      <c r="B60" s="53" t="s">
        <v>73</v>
      </c>
      <c r="C60" s="54"/>
      <c r="D60" s="54"/>
      <c r="E60" s="54"/>
      <c r="F60" s="54"/>
      <c r="G60" s="54">
        <f>G59+G50+G41+G32+G23+G14</f>
        <v>6554155</v>
      </c>
      <c r="H60" s="54"/>
      <c r="I60" s="54">
        <f t="shared" ref="I60:J60" si="1">I59+I50+I41+I32+I23+I14</f>
        <v>4900707</v>
      </c>
      <c r="J60" s="54">
        <f t="shared" si="1"/>
        <v>1653448</v>
      </c>
      <c r="K60" s="54"/>
      <c r="L60" s="54"/>
      <c r="M60" s="54">
        <f>M59+M50+M41+M32+M23+M14</f>
        <v>12046348</v>
      </c>
      <c r="N60" s="54"/>
      <c r="O60" s="54">
        <f t="shared" ref="O60:P60" si="2">O59+O50+O41+O32+O23+O14</f>
        <v>8954482</v>
      </c>
      <c r="P60" s="54">
        <f t="shared" si="2"/>
        <v>3091866</v>
      </c>
      <c r="Q60" s="54"/>
      <c r="R60" s="54"/>
      <c r="S60" s="54"/>
    </row>
    <row r="61" spans="1:19" x14ac:dyDescent="0.2">
      <c r="A61" s="38"/>
      <c r="B61" s="39"/>
      <c r="C61" s="40"/>
      <c r="D61" s="40"/>
      <c r="E61" s="40"/>
      <c r="F61" s="40"/>
      <c r="G61" s="40"/>
      <c r="H61" s="41"/>
      <c r="I61" s="40"/>
      <c r="J61" s="40"/>
      <c r="K61" s="40"/>
      <c r="L61" s="40"/>
      <c r="M61" s="40"/>
      <c r="N61" s="41"/>
      <c r="O61" s="40"/>
      <c r="P61" s="40"/>
      <c r="Q61" s="40"/>
      <c r="R61" s="40"/>
      <c r="S61" s="40"/>
    </row>
    <row r="62" spans="1:19" x14ac:dyDescent="0.2">
      <c r="A62" s="91" t="s">
        <v>32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</row>
    <row r="63" spans="1:19" x14ac:dyDescent="0.2">
      <c r="A63" s="34" t="s">
        <v>17</v>
      </c>
      <c r="B63" s="35" t="s">
        <v>18</v>
      </c>
      <c r="C63" s="36">
        <v>80</v>
      </c>
      <c r="D63" s="36">
        <v>80</v>
      </c>
      <c r="E63" s="36">
        <v>5968</v>
      </c>
      <c r="F63" s="36">
        <v>5869</v>
      </c>
      <c r="G63" s="36">
        <v>33086</v>
      </c>
      <c r="H63" s="37">
        <v>13.9</v>
      </c>
      <c r="I63" s="36">
        <v>25534</v>
      </c>
      <c r="J63" s="36">
        <v>7552</v>
      </c>
      <c r="K63" s="36">
        <v>6.8</v>
      </c>
      <c r="L63" s="36">
        <v>47.1</v>
      </c>
      <c r="M63" s="36">
        <v>71779</v>
      </c>
      <c r="N63" s="37">
        <v>9</v>
      </c>
      <c r="O63" s="36">
        <v>57894</v>
      </c>
      <c r="P63" s="36">
        <v>13885</v>
      </c>
      <c r="Q63" s="36">
        <v>4</v>
      </c>
      <c r="R63" s="36">
        <v>36.299999999999997</v>
      </c>
      <c r="S63" s="36">
        <v>2.2000000000000002</v>
      </c>
    </row>
    <row r="64" spans="1:19" x14ac:dyDescent="0.2">
      <c r="A64" s="34" t="s">
        <v>19</v>
      </c>
      <c r="B64" s="35" t="s">
        <v>20</v>
      </c>
      <c r="C64" s="36">
        <v>253</v>
      </c>
      <c r="D64" s="36">
        <v>246</v>
      </c>
      <c r="E64" s="36">
        <v>19497</v>
      </c>
      <c r="F64" s="36">
        <v>19172</v>
      </c>
      <c r="G64" s="36">
        <v>136448</v>
      </c>
      <c r="H64" s="37">
        <v>10.9</v>
      </c>
      <c r="I64" s="36">
        <v>110360</v>
      </c>
      <c r="J64" s="36">
        <v>26088</v>
      </c>
      <c r="K64" s="36">
        <v>11.9</v>
      </c>
      <c r="L64" s="36">
        <v>7</v>
      </c>
      <c r="M64" s="36">
        <v>271275</v>
      </c>
      <c r="N64" s="37">
        <v>7</v>
      </c>
      <c r="O64" s="36">
        <v>216782</v>
      </c>
      <c r="P64" s="36">
        <v>54493</v>
      </c>
      <c r="Q64" s="36">
        <v>8.5</v>
      </c>
      <c r="R64" s="36">
        <v>1.5</v>
      </c>
      <c r="S64" s="36">
        <v>2</v>
      </c>
    </row>
    <row r="65" spans="1:19" x14ac:dyDescent="0.2">
      <c r="A65" s="34" t="s">
        <v>21</v>
      </c>
      <c r="B65" s="35" t="s">
        <v>22</v>
      </c>
      <c r="C65" s="36">
        <v>407</v>
      </c>
      <c r="D65" s="36">
        <v>394</v>
      </c>
      <c r="E65" s="36">
        <v>42474</v>
      </c>
      <c r="F65" s="36">
        <v>41268</v>
      </c>
      <c r="G65" s="36">
        <v>367803</v>
      </c>
      <c r="H65" s="37">
        <v>0.1</v>
      </c>
      <c r="I65" s="36">
        <v>248232</v>
      </c>
      <c r="J65" s="36">
        <v>119571</v>
      </c>
      <c r="K65" s="36">
        <v>-2.2000000000000002</v>
      </c>
      <c r="L65" s="36">
        <v>5.3</v>
      </c>
      <c r="M65" s="36">
        <v>677525</v>
      </c>
      <c r="N65" s="37">
        <v>0.1</v>
      </c>
      <c r="O65" s="36">
        <v>460411</v>
      </c>
      <c r="P65" s="36">
        <v>217114</v>
      </c>
      <c r="Q65" s="36">
        <v>-1.8</v>
      </c>
      <c r="R65" s="36">
        <v>4.3</v>
      </c>
      <c r="S65" s="36">
        <v>1.8</v>
      </c>
    </row>
    <row r="66" spans="1:19" x14ac:dyDescent="0.2">
      <c r="A66" s="34" t="s">
        <v>23</v>
      </c>
      <c r="B66" s="35" t="s">
        <v>24</v>
      </c>
      <c r="C66" s="36">
        <v>329</v>
      </c>
      <c r="D66" s="36">
        <v>326</v>
      </c>
      <c r="E66" s="36">
        <v>36377</v>
      </c>
      <c r="F66" s="36">
        <v>36135</v>
      </c>
      <c r="G66" s="36">
        <v>304842</v>
      </c>
      <c r="H66" s="37">
        <v>4.5999999999999996</v>
      </c>
      <c r="I66" s="36">
        <v>201830</v>
      </c>
      <c r="J66" s="36">
        <v>103012</v>
      </c>
      <c r="K66" s="36">
        <v>6.7</v>
      </c>
      <c r="L66" s="36">
        <v>0.7</v>
      </c>
      <c r="M66" s="36">
        <v>494606</v>
      </c>
      <c r="N66" s="37">
        <v>2.1</v>
      </c>
      <c r="O66" s="36">
        <v>316955</v>
      </c>
      <c r="P66" s="36">
        <v>177651</v>
      </c>
      <c r="Q66" s="36">
        <v>5.8</v>
      </c>
      <c r="R66" s="36">
        <v>-3.9</v>
      </c>
      <c r="S66" s="36">
        <v>1.6</v>
      </c>
    </row>
    <row r="67" spans="1:19" x14ac:dyDescent="0.2">
      <c r="A67" s="34" t="s">
        <v>25</v>
      </c>
      <c r="B67" s="35" t="s">
        <v>26</v>
      </c>
      <c r="C67" s="36">
        <v>575</v>
      </c>
      <c r="D67" s="36">
        <v>564</v>
      </c>
      <c r="E67" s="36">
        <v>44764</v>
      </c>
      <c r="F67" s="36">
        <v>44125</v>
      </c>
      <c r="G67" s="36">
        <v>311044</v>
      </c>
      <c r="H67" s="37">
        <v>10.199999999999999</v>
      </c>
      <c r="I67" s="36">
        <v>248967</v>
      </c>
      <c r="J67" s="36">
        <v>62077</v>
      </c>
      <c r="K67" s="36">
        <v>8.6</v>
      </c>
      <c r="L67" s="36">
        <v>17.399999999999999</v>
      </c>
      <c r="M67" s="36">
        <v>623084</v>
      </c>
      <c r="N67" s="37">
        <v>9.9</v>
      </c>
      <c r="O67" s="36">
        <v>505501</v>
      </c>
      <c r="P67" s="36">
        <v>117583</v>
      </c>
      <c r="Q67" s="36">
        <v>7.7</v>
      </c>
      <c r="R67" s="36">
        <v>20.8</v>
      </c>
      <c r="S67" s="36">
        <v>2</v>
      </c>
    </row>
    <row r="68" spans="1:19" s="50" customFormat="1" x14ac:dyDescent="0.2">
      <c r="A68" s="46"/>
      <c r="B68" s="47" t="s">
        <v>80</v>
      </c>
      <c r="C68" s="48"/>
      <c r="D68" s="48"/>
      <c r="E68" s="48"/>
      <c r="F68" s="48"/>
      <c r="G68" s="48">
        <f>SUM(G63:G67)</f>
        <v>1153223</v>
      </c>
      <c r="H68" s="49"/>
      <c r="I68" s="48">
        <f>SUM(I63:I67)</f>
        <v>834923</v>
      </c>
      <c r="J68" s="48">
        <f>SUM(J63:J67)</f>
        <v>318300</v>
      </c>
      <c r="K68" s="49"/>
      <c r="L68" s="49"/>
      <c r="M68" s="48">
        <f>SUM(M63:M67)</f>
        <v>2138269</v>
      </c>
      <c r="N68" s="49"/>
      <c r="O68" s="48">
        <f>SUM(O63:O67)</f>
        <v>1557543</v>
      </c>
      <c r="P68" s="48">
        <f>SUM(P63:P67)</f>
        <v>580726</v>
      </c>
      <c r="Q68" s="49"/>
      <c r="R68" s="49"/>
      <c r="S68" s="48"/>
    </row>
    <row r="69" spans="1:19" s="51" customFormat="1" x14ac:dyDescent="0.2">
      <c r="A69" s="52"/>
      <c r="B69" s="53" t="s">
        <v>74</v>
      </c>
      <c r="C69" s="54"/>
      <c r="D69" s="54"/>
      <c r="E69" s="54"/>
      <c r="F69" s="54"/>
      <c r="G69" s="54">
        <f>G68+G59+G50+G41+G32+G23+G14</f>
        <v>7707378</v>
      </c>
      <c r="H69" s="54"/>
      <c r="I69" s="54">
        <f t="shared" ref="I69:J69" si="3">I68+I59+I50+I41+I32+I23+I14</f>
        <v>5735630</v>
      </c>
      <c r="J69" s="54">
        <f t="shared" si="3"/>
        <v>1971748</v>
      </c>
      <c r="K69" s="54"/>
      <c r="L69" s="54"/>
      <c r="M69" s="54">
        <f>M68+M59+M50+M41+M32+M23+M14</f>
        <v>14184617</v>
      </c>
      <c r="N69" s="54"/>
      <c r="O69" s="54">
        <f t="shared" ref="O69:P69" si="4">O68+O59+O50+O41+O32+O23+O14</f>
        <v>10512025</v>
      </c>
      <c r="P69" s="54">
        <f t="shared" si="4"/>
        <v>3672592</v>
      </c>
      <c r="Q69" s="54"/>
      <c r="R69" s="54"/>
      <c r="S69" s="54"/>
    </row>
    <row r="70" spans="1:19" x14ac:dyDescent="0.2">
      <c r="A70" s="34"/>
      <c r="B70" s="35"/>
      <c r="C70" s="36"/>
      <c r="D70" s="36"/>
      <c r="E70" s="36"/>
      <c r="F70" s="36"/>
      <c r="G70" s="36"/>
      <c r="H70" s="37"/>
      <c r="I70" s="36"/>
      <c r="J70" s="36"/>
      <c r="K70" s="36"/>
      <c r="L70" s="36"/>
      <c r="M70" s="36"/>
      <c r="N70" s="37"/>
      <c r="O70" s="36"/>
      <c r="P70" s="36"/>
      <c r="Q70" s="36"/>
      <c r="R70" s="36"/>
      <c r="S70" s="36"/>
    </row>
    <row r="71" spans="1:19" x14ac:dyDescent="0.2">
      <c r="A71" s="91" t="s">
        <v>33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</row>
    <row r="72" spans="1:19" x14ac:dyDescent="0.2">
      <c r="A72" s="34" t="s">
        <v>17</v>
      </c>
      <c r="B72" s="35" t="s">
        <v>18</v>
      </c>
      <c r="C72" s="36">
        <v>80</v>
      </c>
      <c r="D72" s="36">
        <v>79</v>
      </c>
      <c r="E72" s="36">
        <v>5969</v>
      </c>
      <c r="F72" s="36">
        <v>5750</v>
      </c>
      <c r="G72" s="36">
        <v>30772</v>
      </c>
      <c r="H72" s="37">
        <v>3.9</v>
      </c>
      <c r="I72" s="36">
        <v>26026</v>
      </c>
      <c r="J72" s="36">
        <v>4746</v>
      </c>
      <c r="K72" s="36">
        <v>4.2</v>
      </c>
      <c r="L72" s="36">
        <v>2.6</v>
      </c>
      <c r="M72" s="36">
        <v>65477</v>
      </c>
      <c r="N72" s="37">
        <v>2.2999999999999998</v>
      </c>
      <c r="O72" s="36">
        <v>55886</v>
      </c>
      <c r="P72" s="36">
        <v>9591</v>
      </c>
      <c r="Q72" s="36">
        <v>2</v>
      </c>
      <c r="R72" s="36">
        <v>3.8</v>
      </c>
      <c r="S72" s="36">
        <v>2.1</v>
      </c>
    </row>
    <row r="73" spans="1:19" x14ac:dyDescent="0.2">
      <c r="A73" s="34" t="s">
        <v>19</v>
      </c>
      <c r="B73" s="35" t="s">
        <v>20</v>
      </c>
      <c r="C73" s="36">
        <v>254</v>
      </c>
      <c r="D73" s="36">
        <v>247</v>
      </c>
      <c r="E73" s="36">
        <v>19522</v>
      </c>
      <c r="F73" s="36">
        <v>19208</v>
      </c>
      <c r="G73" s="36">
        <v>140958</v>
      </c>
      <c r="H73" s="37">
        <v>14.3</v>
      </c>
      <c r="I73" s="36">
        <v>113813</v>
      </c>
      <c r="J73" s="36">
        <v>27145</v>
      </c>
      <c r="K73" s="36">
        <v>16.600000000000001</v>
      </c>
      <c r="L73" s="36">
        <v>5.7</v>
      </c>
      <c r="M73" s="36">
        <v>283521</v>
      </c>
      <c r="N73" s="37">
        <v>11.7</v>
      </c>
      <c r="O73" s="36">
        <v>222241</v>
      </c>
      <c r="P73" s="36">
        <v>61280</v>
      </c>
      <c r="Q73" s="36">
        <v>13.2</v>
      </c>
      <c r="R73" s="36">
        <v>6.4</v>
      </c>
      <c r="S73" s="36">
        <v>2</v>
      </c>
    </row>
    <row r="74" spans="1:19" x14ac:dyDescent="0.2">
      <c r="A74" s="34" t="s">
        <v>21</v>
      </c>
      <c r="B74" s="35" t="s">
        <v>22</v>
      </c>
      <c r="C74" s="36">
        <v>406</v>
      </c>
      <c r="D74" s="36">
        <v>393</v>
      </c>
      <c r="E74" s="36">
        <v>42410</v>
      </c>
      <c r="F74" s="36">
        <v>41261</v>
      </c>
      <c r="G74" s="36">
        <v>367411</v>
      </c>
      <c r="H74" s="37">
        <v>2.5</v>
      </c>
      <c r="I74" s="36">
        <v>238184</v>
      </c>
      <c r="J74" s="36">
        <v>129227</v>
      </c>
      <c r="K74" s="36">
        <v>0.8</v>
      </c>
      <c r="L74" s="36">
        <v>5.6</v>
      </c>
      <c r="M74" s="36">
        <v>701211</v>
      </c>
      <c r="N74" s="37">
        <v>0.5</v>
      </c>
      <c r="O74" s="36">
        <v>460751</v>
      </c>
      <c r="P74" s="36">
        <v>240460</v>
      </c>
      <c r="Q74" s="36">
        <v>-1.2</v>
      </c>
      <c r="R74" s="36">
        <v>3.8</v>
      </c>
      <c r="S74" s="36">
        <v>1.9</v>
      </c>
    </row>
    <row r="75" spans="1:19" x14ac:dyDescent="0.2">
      <c r="A75" s="34" t="s">
        <v>23</v>
      </c>
      <c r="B75" s="35" t="s">
        <v>24</v>
      </c>
      <c r="C75" s="36">
        <v>329</v>
      </c>
      <c r="D75" s="36">
        <v>326</v>
      </c>
      <c r="E75" s="36">
        <v>36376</v>
      </c>
      <c r="F75" s="36">
        <v>36036</v>
      </c>
      <c r="G75" s="36">
        <v>277653</v>
      </c>
      <c r="H75" s="37">
        <v>-5.0999999999999996</v>
      </c>
      <c r="I75" s="36">
        <v>183032</v>
      </c>
      <c r="J75" s="36">
        <v>94621</v>
      </c>
      <c r="K75" s="36">
        <v>-0.9</v>
      </c>
      <c r="L75" s="36">
        <v>-12.3</v>
      </c>
      <c r="M75" s="36">
        <v>482219</v>
      </c>
      <c r="N75" s="37">
        <v>-7.1</v>
      </c>
      <c r="O75" s="36">
        <v>302237</v>
      </c>
      <c r="P75" s="36">
        <v>179982</v>
      </c>
      <c r="Q75" s="36">
        <v>-3</v>
      </c>
      <c r="R75" s="36">
        <v>-13.1</v>
      </c>
      <c r="S75" s="36">
        <v>1.7</v>
      </c>
    </row>
    <row r="76" spans="1:19" x14ac:dyDescent="0.2">
      <c r="A76" s="34" t="s">
        <v>25</v>
      </c>
      <c r="B76" s="35" t="s">
        <v>26</v>
      </c>
      <c r="C76" s="36">
        <v>575</v>
      </c>
      <c r="D76" s="36">
        <v>566</v>
      </c>
      <c r="E76" s="36">
        <v>44838</v>
      </c>
      <c r="F76" s="36">
        <v>44231</v>
      </c>
      <c r="G76" s="36">
        <v>300790</v>
      </c>
      <c r="H76" s="37">
        <v>5</v>
      </c>
      <c r="I76" s="36">
        <v>245784</v>
      </c>
      <c r="J76" s="36">
        <v>55006</v>
      </c>
      <c r="K76" s="36">
        <v>6.4</v>
      </c>
      <c r="L76" s="36">
        <v>-0.8</v>
      </c>
      <c r="M76" s="36">
        <v>593333</v>
      </c>
      <c r="N76" s="37">
        <v>4.8</v>
      </c>
      <c r="O76" s="36">
        <v>492065</v>
      </c>
      <c r="P76" s="36">
        <v>101268</v>
      </c>
      <c r="Q76" s="36">
        <v>5.9</v>
      </c>
      <c r="R76" s="36">
        <v>-0.1</v>
      </c>
      <c r="S76" s="36">
        <v>2</v>
      </c>
    </row>
    <row r="77" spans="1:19" s="50" customFormat="1" x14ac:dyDescent="0.2">
      <c r="A77" s="46"/>
      <c r="B77" s="47" t="s">
        <v>80</v>
      </c>
      <c r="C77" s="48"/>
      <c r="D77" s="48"/>
      <c r="E77" s="48"/>
      <c r="F77" s="48"/>
      <c r="G77" s="48">
        <f>SUM(G72:G76)</f>
        <v>1117584</v>
      </c>
      <c r="H77" s="49"/>
      <c r="I77" s="48">
        <f>SUM(I72:I76)</f>
        <v>806839</v>
      </c>
      <c r="J77" s="48">
        <f>SUM(J72:J76)</f>
        <v>310745</v>
      </c>
      <c r="K77" s="49"/>
      <c r="L77" s="49"/>
      <c r="M77" s="48">
        <f>SUM(M72:M76)</f>
        <v>2125761</v>
      </c>
      <c r="N77" s="49"/>
      <c r="O77" s="48">
        <f>SUM(O72:O76)</f>
        <v>1533180</v>
      </c>
      <c r="P77" s="48">
        <f>SUM(P72:P76)</f>
        <v>592581</v>
      </c>
      <c r="Q77" s="49"/>
      <c r="R77" s="49"/>
      <c r="S77" s="48"/>
    </row>
    <row r="78" spans="1:19" s="51" customFormat="1" x14ac:dyDescent="0.2">
      <c r="A78" s="52"/>
      <c r="B78" s="53" t="s">
        <v>75</v>
      </c>
      <c r="C78" s="54"/>
      <c r="D78" s="54"/>
      <c r="E78" s="54"/>
      <c r="F78" s="54"/>
      <c r="G78" s="54">
        <f>G77+G68+G59+G50+G41+G32+G23+G14</f>
        <v>8824962</v>
      </c>
      <c r="H78" s="54"/>
      <c r="I78" s="54">
        <f t="shared" ref="I78:J78" si="5">I77+I68+I59+I50+I41+I32+I23+I14</f>
        <v>6542469</v>
      </c>
      <c r="J78" s="54">
        <f t="shared" si="5"/>
        <v>2282493</v>
      </c>
      <c r="K78" s="54"/>
      <c r="L78" s="54"/>
      <c r="M78" s="54">
        <f>M77+M68+M59+M50+M41+M32+M23+M14</f>
        <v>16310378</v>
      </c>
      <c r="N78" s="54"/>
      <c r="O78" s="54">
        <f t="shared" ref="O78" si="6">O77+O68+O59+O50+O41+O32+O23+O14</f>
        <v>12045205</v>
      </c>
      <c r="P78" s="54">
        <f>P77+P68+P59+P50+P41+P32+P23+P14</f>
        <v>4265173</v>
      </c>
      <c r="Q78" s="54"/>
      <c r="R78" s="54"/>
      <c r="S78" s="54"/>
    </row>
    <row r="79" spans="1:19" x14ac:dyDescent="0.2">
      <c r="A79" s="38"/>
      <c r="B79" s="39"/>
      <c r="C79" s="40"/>
      <c r="D79" s="40"/>
      <c r="E79" s="40"/>
      <c r="F79" s="40"/>
      <c r="G79" s="40"/>
      <c r="H79" s="41"/>
      <c r="I79" s="40"/>
      <c r="J79" s="40"/>
      <c r="K79" s="40"/>
      <c r="L79" s="40"/>
      <c r="M79" s="40"/>
      <c r="N79" s="41"/>
      <c r="O79" s="40"/>
      <c r="P79" s="40"/>
      <c r="Q79" s="40"/>
      <c r="R79" s="40"/>
      <c r="S79" s="40"/>
    </row>
    <row r="80" spans="1:19" x14ac:dyDescent="0.2">
      <c r="A80" s="91" t="s">
        <v>34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</row>
    <row r="81" spans="1:19" x14ac:dyDescent="0.2">
      <c r="A81" s="34" t="s">
        <v>17</v>
      </c>
      <c r="B81" s="35" t="s">
        <v>18</v>
      </c>
      <c r="C81" s="36">
        <v>80</v>
      </c>
      <c r="D81" s="36">
        <v>80</v>
      </c>
      <c r="E81" s="36">
        <v>5944</v>
      </c>
      <c r="F81" s="36">
        <v>5922</v>
      </c>
      <c r="G81" s="36">
        <v>37646</v>
      </c>
      <c r="H81" s="37">
        <v>3.6</v>
      </c>
      <c r="I81" s="36">
        <v>32032</v>
      </c>
      <c r="J81" s="36">
        <v>5614</v>
      </c>
      <c r="K81" s="36">
        <v>2.1</v>
      </c>
      <c r="L81" s="36">
        <v>12.6</v>
      </c>
      <c r="M81" s="36">
        <v>78339</v>
      </c>
      <c r="N81" s="37">
        <v>5.9</v>
      </c>
      <c r="O81" s="36">
        <v>68232</v>
      </c>
      <c r="P81" s="36">
        <v>10107</v>
      </c>
      <c r="Q81" s="36">
        <v>4.0999999999999996</v>
      </c>
      <c r="R81" s="36">
        <v>20.2</v>
      </c>
      <c r="S81" s="36">
        <v>2.1</v>
      </c>
    </row>
    <row r="82" spans="1:19" x14ac:dyDescent="0.2">
      <c r="A82" s="34" t="s">
        <v>19</v>
      </c>
      <c r="B82" s="35" t="s">
        <v>20</v>
      </c>
      <c r="C82" s="36">
        <v>253</v>
      </c>
      <c r="D82" s="36">
        <v>247</v>
      </c>
      <c r="E82" s="36">
        <v>19514</v>
      </c>
      <c r="F82" s="36">
        <v>18666</v>
      </c>
      <c r="G82" s="36">
        <v>157515</v>
      </c>
      <c r="H82" s="37">
        <v>5.5</v>
      </c>
      <c r="I82" s="36">
        <v>133489</v>
      </c>
      <c r="J82" s="36">
        <v>24026</v>
      </c>
      <c r="K82" s="36">
        <v>5.7</v>
      </c>
      <c r="L82" s="36">
        <v>4.2</v>
      </c>
      <c r="M82" s="36">
        <v>307946</v>
      </c>
      <c r="N82" s="37">
        <v>7.3</v>
      </c>
      <c r="O82" s="36">
        <v>256596</v>
      </c>
      <c r="P82" s="36">
        <v>51350</v>
      </c>
      <c r="Q82" s="36">
        <v>7.3</v>
      </c>
      <c r="R82" s="36">
        <v>6.8</v>
      </c>
      <c r="S82" s="36">
        <v>2</v>
      </c>
    </row>
    <row r="83" spans="1:19" x14ac:dyDescent="0.2">
      <c r="A83" s="34" t="s">
        <v>21</v>
      </c>
      <c r="B83" s="35" t="s">
        <v>22</v>
      </c>
      <c r="C83" s="36">
        <v>403</v>
      </c>
      <c r="D83" s="36">
        <v>390</v>
      </c>
      <c r="E83" s="36">
        <v>42316</v>
      </c>
      <c r="F83" s="36">
        <v>41190</v>
      </c>
      <c r="G83" s="36">
        <v>365452</v>
      </c>
      <c r="H83" s="37">
        <v>-1.9</v>
      </c>
      <c r="I83" s="36">
        <v>248678</v>
      </c>
      <c r="J83" s="36">
        <v>116774</v>
      </c>
      <c r="K83" s="36">
        <v>-1.2</v>
      </c>
      <c r="L83" s="36">
        <v>-3.4</v>
      </c>
      <c r="M83" s="36">
        <v>672597</v>
      </c>
      <c r="N83" s="37">
        <v>-2.1</v>
      </c>
      <c r="O83" s="36">
        <v>446118</v>
      </c>
      <c r="P83" s="36">
        <v>226479</v>
      </c>
      <c r="Q83" s="36">
        <v>-2.1</v>
      </c>
      <c r="R83" s="36">
        <v>-2.1</v>
      </c>
      <c r="S83" s="36">
        <v>1.8</v>
      </c>
    </row>
    <row r="84" spans="1:19" x14ac:dyDescent="0.2">
      <c r="A84" s="34" t="s">
        <v>23</v>
      </c>
      <c r="B84" s="35" t="s">
        <v>24</v>
      </c>
      <c r="C84" s="36">
        <v>328</v>
      </c>
      <c r="D84" s="36">
        <v>323</v>
      </c>
      <c r="E84" s="36">
        <v>36008</v>
      </c>
      <c r="F84" s="36">
        <v>35297</v>
      </c>
      <c r="G84" s="36">
        <v>321044</v>
      </c>
      <c r="H84" s="37">
        <v>-5</v>
      </c>
      <c r="I84" s="36">
        <v>222684</v>
      </c>
      <c r="J84" s="36">
        <v>98360</v>
      </c>
      <c r="K84" s="36">
        <v>-3.3</v>
      </c>
      <c r="L84" s="36">
        <v>-8.6</v>
      </c>
      <c r="M84" s="36">
        <v>532126</v>
      </c>
      <c r="N84" s="37">
        <v>-1.6</v>
      </c>
      <c r="O84" s="36">
        <v>359867</v>
      </c>
      <c r="P84" s="36">
        <v>172259</v>
      </c>
      <c r="Q84" s="36">
        <v>0.1</v>
      </c>
      <c r="R84" s="36">
        <v>-5.2</v>
      </c>
      <c r="S84" s="36">
        <v>1.7</v>
      </c>
    </row>
    <row r="85" spans="1:19" x14ac:dyDescent="0.2">
      <c r="A85" s="34" t="s">
        <v>25</v>
      </c>
      <c r="B85" s="35" t="s">
        <v>26</v>
      </c>
      <c r="C85" s="36">
        <v>575</v>
      </c>
      <c r="D85" s="36">
        <v>565</v>
      </c>
      <c r="E85" s="36">
        <v>45104</v>
      </c>
      <c r="F85" s="36">
        <v>44498</v>
      </c>
      <c r="G85" s="36">
        <v>337984</v>
      </c>
      <c r="H85" s="37">
        <v>-0.9</v>
      </c>
      <c r="I85" s="36">
        <v>284909</v>
      </c>
      <c r="J85" s="36">
        <v>53075</v>
      </c>
      <c r="K85" s="36">
        <v>-1.3</v>
      </c>
      <c r="L85" s="36">
        <v>1.3</v>
      </c>
      <c r="M85" s="36">
        <v>647742</v>
      </c>
      <c r="N85" s="37">
        <v>-2.2000000000000002</v>
      </c>
      <c r="O85" s="36">
        <v>547423</v>
      </c>
      <c r="P85" s="36">
        <v>100319</v>
      </c>
      <c r="Q85" s="36">
        <v>-2</v>
      </c>
      <c r="R85" s="36">
        <v>-3.3</v>
      </c>
      <c r="S85" s="36">
        <v>1.9</v>
      </c>
    </row>
    <row r="86" spans="1:19" s="50" customFormat="1" x14ac:dyDescent="0.2">
      <c r="A86" s="46"/>
      <c r="B86" s="47" t="s">
        <v>80</v>
      </c>
      <c r="C86" s="48"/>
      <c r="D86" s="48"/>
      <c r="E86" s="48"/>
      <c r="F86" s="48"/>
      <c r="G86" s="48">
        <f>SUM(G81:G85)</f>
        <v>1219641</v>
      </c>
      <c r="H86" s="49"/>
      <c r="I86" s="48">
        <f>SUM(I81:I85)</f>
        <v>921792</v>
      </c>
      <c r="J86" s="48">
        <f>SUM(J81:J85)</f>
        <v>297849</v>
      </c>
      <c r="K86" s="49"/>
      <c r="L86" s="49"/>
      <c r="M86" s="48">
        <f>SUM(M81:M85)</f>
        <v>2238750</v>
      </c>
      <c r="N86" s="49"/>
      <c r="O86" s="48">
        <f>SUM(O81:O85)</f>
        <v>1678236</v>
      </c>
      <c r="P86" s="48">
        <f>SUM(P81:P85)</f>
        <v>560514</v>
      </c>
      <c r="Q86" s="49"/>
      <c r="R86" s="49"/>
      <c r="S86" s="48"/>
    </row>
    <row r="87" spans="1:19" s="51" customFormat="1" x14ac:dyDescent="0.2">
      <c r="A87" s="52"/>
      <c r="B87" s="53" t="s">
        <v>76</v>
      </c>
      <c r="C87" s="54"/>
      <c r="D87" s="54"/>
      <c r="E87" s="54"/>
      <c r="F87" s="54"/>
      <c r="G87" s="54">
        <f>G86+G77+G68+G59+G50+G41+G32+G23+G14</f>
        <v>10044603</v>
      </c>
      <c r="H87" s="54"/>
      <c r="I87" s="54">
        <f t="shared" ref="I87:J87" si="7">I86+I77+I68+I59+I50+I41+I32+I23+I14</f>
        <v>7464261</v>
      </c>
      <c r="J87" s="54">
        <f t="shared" si="7"/>
        <v>2580342</v>
      </c>
      <c r="K87" s="54"/>
      <c r="L87" s="54"/>
      <c r="M87" s="54">
        <f>M86+M77+M68+M59+M50+M41+M32+M23+M14</f>
        <v>18549128</v>
      </c>
      <c r="N87" s="54"/>
      <c r="O87" s="54">
        <f>O86+O77+O68+O59+O50+O41+O32+O23+O14</f>
        <v>13723441</v>
      </c>
      <c r="P87" s="54">
        <f>P86+P77+P68+P59+P50+P41+P32+P23+P14</f>
        <v>4825687</v>
      </c>
      <c r="Q87" s="54"/>
      <c r="R87" s="54"/>
      <c r="S87" s="54"/>
    </row>
    <row r="88" spans="1:19" s="33" customFormat="1" x14ac:dyDescent="0.2">
      <c r="A88" s="34"/>
      <c r="B88" s="35"/>
      <c r="C88" s="36"/>
      <c r="D88" s="36"/>
      <c r="E88" s="36"/>
      <c r="F88" s="36"/>
      <c r="G88" s="36"/>
      <c r="H88" s="37"/>
      <c r="I88" s="36"/>
      <c r="J88" s="36"/>
      <c r="K88" s="36"/>
      <c r="L88" s="36"/>
      <c r="M88" s="36"/>
      <c r="N88" s="37"/>
      <c r="O88" s="36"/>
      <c r="P88" s="36"/>
      <c r="Q88" s="36"/>
      <c r="R88" s="36"/>
      <c r="S88" s="36"/>
    </row>
    <row r="89" spans="1:19" x14ac:dyDescent="0.2">
      <c r="A89" s="91" t="s">
        <v>35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x14ac:dyDescent="0.2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2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2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2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2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50" customFormat="1" x14ac:dyDescent="0.2">
      <c r="A95" s="46"/>
      <c r="B95" s="47" t="s">
        <v>80</v>
      </c>
      <c r="C95" s="48"/>
      <c r="D95" s="48"/>
      <c r="E95" s="48"/>
      <c r="F95" s="48"/>
      <c r="G95" s="48">
        <f>SUM(G90:G94)</f>
        <v>1221385</v>
      </c>
      <c r="H95" s="49"/>
      <c r="I95" s="48">
        <f>SUM(I90:I94)</f>
        <v>871406</v>
      </c>
      <c r="J95" s="48">
        <f>SUM(J90:J94)</f>
        <v>349979</v>
      </c>
      <c r="K95" s="49"/>
      <c r="L95" s="49"/>
      <c r="M95" s="48">
        <f>SUM(M90:M94)</f>
        <v>2374955</v>
      </c>
      <c r="N95" s="49"/>
      <c r="O95" s="48">
        <f>SUM(O90:O94)</f>
        <v>1652585</v>
      </c>
      <c r="P95" s="48">
        <f>SUM(P90:P94)</f>
        <v>722370</v>
      </c>
      <c r="Q95" s="49"/>
      <c r="R95" s="49"/>
      <c r="S95" s="48"/>
    </row>
    <row r="96" spans="1:19" s="51" customFormat="1" x14ac:dyDescent="0.2">
      <c r="A96" s="52"/>
      <c r="B96" s="53" t="s">
        <v>77</v>
      </c>
      <c r="C96" s="54"/>
      <c r="D96" s="54"/>
      <c r="E96" s="54"/>
      <c r="F96" s="54"/>
      <c r="G96" s="54">
        <f>G95+G86+G77+G68+G59+G50+G41+G32+G23+G14</f>
        <v>11265988</v>
      </c>
      <c r="H96" s="54"/>
      <c r="I96" s="54">
        <f t="shared" ref="I96:J96" si="8">I95+I86+I77+I68+I59+I50+I41+I32+I23+I14</f>
        <v>8335667</v>
      </c>
      <c r="J96" s="54">
        <f t="shared" si="8"/>
        <v>2930321</v>
      </c>
      <c r="K96" s="54"/>
      <c r="L96" s="54"/>
      <c r="M96" s="54">
        <f>M95+M86+M77+M68+M59+M50+M41+M32+M23+M14</f>
        <v>20924083</v>
      </c>
      <c r="N96" s="54"/>
      <c r="O96" s="54">
        <f t="shared" ref="O96" si="9">O95+O86+O77+O68+O59+O50+O41+O32+O23+O14</f>
        <v>15376026</v>
      </c>
      <c r="P96" s="54">
        <f>P95+P86+P77+P68+P59+P50+P41+P32+P23+P14</f>
        <v>5548057</v>
      </c>
      <c r="Q96" s="54"/>
      <c r="R96" s="54"/>
      <c r="S96" s="54"/>
    </row>
    <row r="97" spans="1:19" s="33" customFormat="1" x14ac:dyDescent="0.2">
      <c r="A97" s="34"/>
      <c r="B97" s="32"/>
      <c r="C97" s="36"/>
      <c r="D97" s="36"/>
      <c r="E97" s="36"/>
      <c r="F97" s="36"/>
      <c r="G97" s="36"/>
      <c r="H97" s="37"/>
      <c r="I97" s="36"/>
      <c r="J97" s="36"/>
      <c r="K97" s="36"/>
      <c r="L97" s="36"/>
      <c r="M97" s="36"/>
      <c r="N97" s="45"/>
      <c r="O97" s="36"/>
      <c r="P97" s="36"/>
      <c r="Q97" s="36"/>
      <c r="R97" s="36"/>
      <c r="S97" s="36"/>
    </row>
    <row r="98" spans="1:19" x14ac:dyDescent="0.2">
      <c r="A98" s="91" t="s">
        <v>36</v>
      </c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x14ac:dyDescent="0.2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2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2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2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2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50" customFormat="1" x14ac:dyDescent="0.2">
      <c r="A104" s="46"/>
      <c r="B104" s="47" t="s">
        <v>80</v>
      </c>
      <c r="C104" s="48"/>
      <c r="D104" s="48"/>
      <c r="E104" s="48"/>
      <c r="F104" s="48"/>
      <c r="G104" s="48">
        <f>SUM(G99:G103)</f>
        <v>1264661</v>
      </c>
      <c r="H104" s="49"/>
      <c r="I104" s="48">
        <f>SUM(I99:I103)</f>
        <v>938739</v>
      </c>
      <c r="J104" s="48">
        <f>SUM(J99:J103)</f>
        <v>325922</v>
      </c>
      <c r="K104" s="49"/>
      <c r="L104" s="49"/>
      <c r="M104" s="48">
        <f>SUM(M99:M103)</f>
        <v>2288962</v>
      </c>
      <c r="N104" s="49"/>
      <c r="O104" s="48">
        <f>SUM(O99:O103)</f>
        <v>1671840</v>
      </c>
      <c r="P104" s="48">
        <f>SUM(P99:P103)</f>
        <v>617122</v>
      </c>
      <c r="Q104" s="49"/>
      <c r="R104" s="49"/>
      <c r="S104" s="48"/>
    </row>
    <row r="105" spans="1:19" s="51" customFormat="1" x14ac:dyDescent="0.2">
      <c r="A105" s="52"/>
      <c r="B105" s="53" t="s">
        <v>78</v>
      </c>
      <c r="C105" s="54"/>
      <c r="D105" s="54"/>
      <c r="E105" s="54"/>
      <c r="F105" s="54"/>
      <c r="G105" s="54">
        <f>G104+G95+G86+G77+G68+G59+G50+G41+G32+G23+G14</f>
        <v>12530649</v>
      </c>
      <c r="H105" s="54"/>
      <c r="I105" s="54">
        <f>I104+I95+I86+I77+I68+I59+I50+I41+I32+I23+I14</f>
        <v>9274406</v>
      </c>
      <c r="J105" s="54">
        <f>J104+J95+J86+J77+J68+J59+J50+J41+J32+J23+J14</f>
        <v>3256243</v>
      </c>
      <c r="K105" s="54"/>
      <c r="L105" s="54"/>
      <c r="M105" s="54">
        <f>M104+M95+M86+M77+M68+M59+M50+M41+M32+M23+M14</f>
        <v>23213045</v>
      </c>
      <c r="N105" s="54"/>
      <c r="O105" s="54">
        <f>O104+O95+O86+O77+O68+O59+O50+O41+O32+O23+O14</f>
        <v>17047866</v>
      </c>
      <c r="P105" s="54">
        <f>P104+P95+P86+P77+P68+P59+P50+P41+P32+P23+P14</f>
        <v>6165179</v>
      </c>
      <c r="Q105" s="54"/>
      <c r="R105" s="54"/>
      <c r="S105" s="54"/>
    </row>
    <row r="106" spans="1:19" x14ac:dyDescent="0.2">
      <c r="A106" s="3"/>
      <c r="B106" s="3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">
      <c r="A107" s="91" t="s">
        <v>37</v>
      </c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x14ac:dyDescent="0.2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2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2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2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2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50" customFormat="1" x14ac:dyDescent="0.2">
      <c r="A113" s="46"/>
      <c r="B113" s="47" t="s">
        <v>80</v>
      </c>
      <c r="C113" s="48"/>
      <c r="D113" s="48"/>
      <c r="E113" s="48"/>
      <c r="F113" s="48"/>
      <c r="G113" s="48">
        <f>SUM(G108:G112)</f>
        <v>1106611</v>
      </c>
      <c r="H113" s="49"/>
      <c r="I113" s="48">
        <f>SUM(I108:I112)</f>
        <v>769052</v>
      </c>
      <c r="J113" s="48">
        <f>SUM(J108:J112)</f>
        <v>337559</v>
      </c>
      <c r="K113" s="49"/>
      <c r="L113" s="49"/>
      <c r="M113" s="48">
        <f>SUM(M108:M112)</f>
        <v>1961077</v>
      </c>
      <c r="N113" s="49"/>
      <c r="O113" s="48">
        <f>SUM(O108:O112)</f>
        <v>1363373</v>
      </c>
      <c r="P113" s="48">
        <f>SUM(P108:P112)</f>
        <v>597704</v>
      </c>
      <c r="Q113" s="49"/>
      <c r="R113" s="49"/>
      <c r="S113" s="48"/>
    </row>
    <row r="114" spans="1:19" s="51" customFormat="1" x14ac:dyDescent="0.2">
      <c r="A114" s="52"/>
      <c r="B114" s="53" t="s">
        <v>79</v>
      </c>
      <c r="C114" s="54"/>
      <c r="D114" s="54"/>
      <c r="E114" s="54"/>
      <c r="F114" s="54"/>
      <c r="G114" s="54">
        <f>G113+G104+G95+G86+G77+G68+G59+G50+G41+G32+G23+G14</f>
        <v>13637260</v>
      </c>
      <c r="H114" s="54"/>
      <c r="I114" s="54">
        <f>I113+I104+I95+I86+I77+I68+I59+I50+I41+I32+I23+I14</f>
        <v>10043458</v>
      </c>
      <c r="J114" s="54">
        <f>J113+J104+J95+J86+J77+J68+J59+J50+J41+J32+J23+J14</f>
        <v>3593802</v>
      </c>
      <c r="K114" s="54"/>
      <c r="L114" s="54"/>
      <c r="M114" s="54">
        <f>M113+M104+M95+M86+M77+M68+M59+M50+M41+M32+M23+M14</f>
        <v>25174122</v>
      </c>
      <c r="N114" s="54"/>
      <c r="O114" s="54">
        <f>O113+O104+O95+O86+O77+O68+O59+O50+O41+O32+O23+O14</f>
        <v>18411239</v>
      </c>
      <c r="P114" s="54">
        <f>P113+P104+P95+P86+P77+P68+P59+P50+P41+P32+P23+P14</f>
        <v>6762883</v>
      </c>
      <c r="Q114" s="54"/>
      <c r="R114" s="54"/>
      <c r="S114" s="54"/>
    </row>
    <row r="115" spans="1:19" x14ac:dyDescent="0.2">
      <c r="A115" s="3" t="s">
        <v>39</v>
      </c>
      <c r="B115" s="3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">
      <c r="A116" s="3" t="s">
        <v>40</v>
      </c>
    </row>
    <row r="117" spans="1:19" x14ac:dyDescent="0.2">
      <c r="A117" s="3" t="s">
        <v>41</v>
      </c>
    </row>
    <row r="118" spans="1:19" x14ac:dyDescent="0.2">
      <c r="A118" s="3" t="s">
        <v>42</v>
      </c>
    </row>
    <row r="119" spans="1:19" x14ac:dyDescent="0.2">
      <c r="A119" s="3" t="s">
        <v>43</v>
      </c>
    </row>
    <row r="120" spans="1:19" x14ac:dyDescent="0.2">
      <c r="A120" s="3" t="s">
        <v>44</v>
      </c>
    </row>
    <row r="121" spans="1:19" x14ac:dyDescent="0.2">
      <c r="A121" s="3" t="s">
        <v>45</v>
      </c>
    </row>
    <row r="122" spans="1:19" x14ac:dyDescent="0.2">
      <c r="A122" s="3"/>
    </row>
    <row r="124" spans="1:19" x14ac:dyDescent="0.2">
      <c r="A124" s="3"/>
    </row>
    <row r="125" spans="1:19" x14ac:dyDescent="0.2">
      <c r="A125" s="3"/>
    </row>
    <row r="127" spans="1:19" x14ac:dyDescent="0.2">
      <c r="A127" s="3"/>
    </row>
    <row r="128" spans="1:19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2022</vt:lpstr>
      <vt:lpstr>VÄR zu 2019</vt:lpstr>
      <vt:lpstr>2021</vt:lpstr>
      <vt:lpstr>2020</vt:lpstr>
      <vt:lpstr>2019</vt:lpstr>
      <vt:lpstr>'2020'!Drucktitel</vt:lpstr>
      <vt:lpstr>'2021'!Drucktitel</vt:lpstr>
      <vt:lpstr>'2022'!Drucktitel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2020-11-19T08:05:38Z</dcterms:created>
  <dcterms:modified xsi:type="dcterms:W3CDTF">2022-07-20T05:49:12Z</dcterms:modified>
</cp:coreProperties>
</file>