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6_Juni 2024\"/>
    </mc:Choice>
  </mc:AlternateContent>
  <xr:revisionPtr revIDLastSave="0" documentId="13_ncr:1_{FC6CA613-7277-42DE-9126-08009F8489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H16" i="7" s="1"/>
  <c r="R137" i="7"/>
  <c r="Q137" i="7"/>
  <c r="N137" i="7"/>
  <c r="L137" i="7"/>
  <c r="K137" i="7"/>
  <c r="H137" i="7"/>
  <c r="R126" i="7"/>
  <c r="Q126" i="7"/>
  <c r="N126" i="7"/>
  <c r="L126" i="7"/>
  <c r="K126" i="7"/>
  <c r="H126" i="7"/>
  <c r="R115" i="7"/>
  <c r="Q115" i="7"/>
  <c r="N115" i="7"/>
  <c r="L115" i="7"/>
  <c r="K115" i="7"/>
  <c r="H115" i="7"/>
  <c r="R104" i="7"/>
  <c r="Q104" i="7"/>
  <c r="N104" i="7"/>
  <c r="L104" i="7"/>
  <c r="K104" i="7"/>
  <c r="H104" i="7"/>
  <c r="R93" i="7"/>
  <c r="Q93" i="7"/>
  <c r="N93" i="7"/>
  <c r="L93" i="7"/>
  <c r="K93" i="7"/>
  <c r="H93" i="7"/>
  <c r="R82" i="7"/>
  <c r="Q82" i="7"/>
  <c r="N82" i="7"/>
  <c r="L82" i="7"/>
  <c r="K82" i="7"/>
  <c r="H82" i="7"/>
  <c r="N139" i="6"/>
  <c r="N139" i="5"/>
  <c r="P137" i="7"/>
  <c r="O137" i="7"/>
  <c r="M137" i="7"/>
  <c r="J137" i="7"/>
  <c r="I137" i="7"/>
  <c r="G137" i="7"/>
  <c r="P126" i="7"/>
  <c r="O126" i="7"/>
  <c r="M126" i="7"/>
  <c r="J126" i="7"/>
  <c r="I126" i="7"/>
  <c r="G126" i="7"/>
  <c r="P115" i="7"/>
  <c r="O115" i="7"/>
  <c r="M115" i="7"/>
  <c r="J115" i="7"/>
  <c r="I115" i="7"/>
  <c r="G115" i="7"/>
  <c r="P104" i="7"/>
  <c r="O104" i="7"/>
  <c r="M104" i="7"/>
  <c r="J104" i="7"/>
  <c r="I104" i="7"/>
  <c r="G104" i="7"/>
  <c r="P93" i="7"/>
  <c r="O93" i="7"/>
  <c r="M93" i="7"/>
  <c r="J93" i="7"/>
  <c r="I93" i="7"/>
  <c r="G93" i="7"/>
  <c r="P82" i="7"/>
  <c r="O82" i="7"/>
  <c r="M82" i="7"/>
  <c r="J82" i="7"/>
  <c r="I82" i="7"/>
  <c r="G82" i="7"/>
  <c r="P71" i="7"/>
  <c r="R71" i="7" s="1"/>
  <c r="O71" i="7"/>
  <c r="Q71" i="7" s="1"/>
  <c r="M71" i="7"/>
  <c r="N71" i="7" s="1"/>
  <c r="J71" i="7"/>
  <c r="L71" i="7" s="1"/>
  <c r="I71" i="7"/>
  <c r="K71" i="7" s="1"/>
  <c r="G71" i="7"/>
  <c r="H71" i="7" s="1"/>
  <c r="P60" i="7"/>
  <c r="R60" i="7" s="1"/>
  <c r="O60" i="7"/>
  <c r="Q60" i="7" s="1"/>
  <c r="M60" i="7"/>
  <c r="N60" i="7" s="1"/>
  <c r="J60" i="7"/>
  <c r="L60" i="7" s="1"/>
  <c r="I60" i="7"/>
  <c r="K60" i="7" s="1"/>
  <c r="G60" i="7"/>
  <c r="H60" i="7" s="1"/>
  <c r="P49" i="7"/>
  <c r="R49" i="7" s="1"/>
  <c r="O49" i="7"/>
  <c r="Q49" i="7" s="1"/>
  <c r="M49" i="7"/>
  <c r="N49" i="7" s="1"/>
  <c r="J49" i="7"/>
  <c r="L49" i="7" s="1"/>
  <c r="I49" i="7"/>
  <c r="K49" i="7" s="1"/>
  <c r="G49" i="7"/>
  <c r="H49" i="7" s="1"/>
  <c r="P38" i="7"/>
  <c r="R38" i="7" s="1"/>
  <c r="O38" i="7"/>
  <c r="Q38" i="7" s="1"/>
  <c r="M38" i="7"/>
  <c r="N38" i="7" s="1"/>
  <c r="J38" i="7"/>
  <c r="L38" i="7" s="1"/>
  <c r="I38" i="7"/>
  <c r="K38" i="7" s="1"/>
  <c r="G38" i="7"/>
  <c r="H38" i="7" s="1"/>
  <c r="P27" i="7"/>
  <c r="R27" i="7" s="1"/>
  <c r="O27" i="7"/>
  <c r="Q27" i="7" s="1"/>
  <c r="M27" i="7"/>
  <c r="N27" i="7" s="1"/>
  <c r="J27" i="7"/>
  <c r="L27" i="7" s="1"/>
  <c r="I27" i="7"/>
  <c r="K27" i="7" s="1"/>
  <c r="G27" i="7"/>
  <c r="H27" i="7" s="1"/>
  <c r="P16" i="7"/>
  <c r="R16" i="7" s="1"/>
  <c r="O16" i="7"/>
  <c r="Q16" i="7" s="1"/>
  <c r="M16" i="7"/>
  <c r="N16" i="7" s="1"/>
  <c r="J16" i="7"/>
  <c r="L16" i="7" s="1"/>
  <c r="I16" i="7"/>
  <c r="K16" i="7" s="1"/>
  <c r="N139" i="3"/>
  <c r="G28" i="7" l="1"/>
  <c r="H28" i="7" s="1"/>
  <c r="O28" i="7"/>
  <c r="Q28" i="7" s="1"/>
  <c r="P28" i="7"/>
  <c r="R28" i="7" s="1"/>
  <c r="J127" i="7"/>
  <c r="L127" i="7" s="1"/>
  <c r="M94" i="7"/>
  <c r="N94" i="7" s="1"/>
  <c r="O50" i="7"/>
  <c r="Q50" i="7" s="1"/>
  <c r="I28" i="7"/>
  <c r="K28" i="7" s="1"/>
  <c r="P50" i="7"/>
  <c r="R50" i="7" s="1"/>
  <c r="O72" i="7"/>
  <c r="Q72" i="7" s="1"/>
  <c r="J28" i="7"/>
  <c r="L28" i="7" s="1"/>
  <c r="G50" i="7"/>
  <c r="H50" i="7" s="1"/>
  <c r="P72" i="7"/>
  <c r="R72" i="7" s="1"/>
  <c r="O94" i="7"/>
  <c r="Q94" i="7" s="1"/>
  <c r="M28" i="7"/>
  <c r="N28" i="7" s="1"/>
  <c r="I50" i="7"/>
  <c r="K50" i="7" s="1"/>
  <c r="G72" i="7"/>
  <c r="H72" i="7" s="1"/>
  <c r="P94" i="7"/>
  <c r="R94" i="7" s="1"/>
  <c r="O116" i="7"/>
  <c r="Q116" i="7" s="1"/>
  <c r="G39" i="7"/>
  <c r="H39" i="7" s="1"/>
  <c r="J50" i="7"/>
  <c r="L50" i="7" s="1"/>
  <c r="I72" i="7"/>
  <c r="K72" i="7" s="1"/>
  <c r="G94" i="7"/>
  <c r="H94" i="7" s="1"/>
  <c r="P116" i="7"/>
  <c r="R116" i="7" s="1"/>
  <c r="O138" i="7"/>
  <c r="Q138" i="7" s="1"/>
  <c r="I39" i="7"/>
  <c r="K39" i="7" s="1"/>
  <c r="G61" i="7"/>
  <c r="H61" i="7" s="1"/>
  <c r="J72" i="7"/>
  <c r="L72" i="7" s="1"/>
  <c r="I94" i="7"/>
  <c r="K94" i="7" s="1"/>
  <c r="G116" i="7"/>
  <c r="H116" i="7" s="1"/>
  <c r="P138" i="7"/>
  <c r="R138" i="7" s="1"/>
  <c r="J39" i="7"/>
  <c r="L39" i="7" s="1"/>
  <c r="I61" i="7"/>
  <c r="K61" i="7" s="1"/>
  <c r="G83" i="7"/>
  <c r="H83" i="7" s="1"/>
  <c r="J94" i="7"/>
  <c r="L94" i="7" s="1"/>
  <c r="I116" i="7"/>
  <c r="K116" i="7" s="1"/>
  <c r="G138" i="7"/>
  <c r="H138" i="7" s="1"/>
  <c r="J61" i="7"/>
  <c r="L61" i="7" s="1"/>
  <c r="I83" i="7"/>
  <c r="K83" i="7" s="1"/>
  <c r="G105" i="7"/>
  <c r="H105" i="7" s="1"/>
  <c r="J116" i="7"/>
  <c r="L116" i="7" s="1"/>
  <c r="I138" i="7"/>
  <c r="K138" i="7" s="1"/>
  <c r="O127" i="7"/>
  <c r="Q127" i="7" s="1"/>
  <c r="J83" i="7"/>
  <c r="L83" i="7" s="1"/>
  <c r="I105" i="7"/>
  <c r="K105" i="7" s="1"/>
  <c r="G127" i="7"/>
  <c r="H127" i="7" s="1"/>
  <c r="J138" i="7"/>
  <c r="L138" i="7" s="1"/>
  <c r="P127" i="7"/>
  <c r="R127" i="7" s="1"/>
  <c r="J105" i="7"/>
  <c r="L105" i="7" s="1"/>
  <c r="I127" i="7"/>
  <c r="K127" i="7" s="1"/>
  <c r="M138" i="7"/>
  <c r="N138" i="7" s="1"/>
  <c r="O105" i="7"/>
  <c r="Q105" i="7" s="1"/>
  <c r="M39" i="7"/>
  <c r="N39" i="7" s="1"/>
  <c r="M61" i="7"/>
  <c r="N61" i="7" s="1"/>
  <c r="M83" i="7"/>
  <c r="N83" i="7" s="1"/>
  <c r="M105" i="7"/>
  <c r="N105" i="7" s="1"/>
  <c r="M127" i="7"/>
  <c r="N127" i="7" s="1"/>
  <c r="O39" i="7"/>
  <c r="Q39" i="7" s="1"/>
  <c r="P39" i="7"/>
  <c r="R39" i="7" s="1"/>
  <c r="P61" i="7"/>
  <c r="R61" i="7" s="1"/>
  <c r="P83" i="7"/>
  <c r="R83" i="7" s="1"/>
  <c r="P105" i="7"/>
  <c r="R105" i="7" s="1"/>
  <c r="M50" i="7"/>
  <c r="N50" i="7" s="1"/>
  <c r="M72" i="7"/>
  <c r="N72" i="7" s="1"/>
  <c r="M116" i="7"/>
  <c r="N116" i="7" s="1"/>
  <c r="O61" i="7"/>
  <c r="Q61" i="7" s="1"/>
  <c r="O83" i="7"/>
  <c r="Q83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Q137" i="6" l="1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<sst xmlns="http://schemas.openxmlformats.org/spreadsheetml/2006/main" count="1555" uniqueCount="92">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</sst>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4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23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04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59" activePane="bottomRight" state="frozen"/>
      <selection pane="topRight"/>
      <selection pane="bottomLeft"/>
      <selection pane="bottomRight" activeCell="F77" sqref="F77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41">
        <v>412</v>
      </c>
      <c r="D9" s="41">
        <v>363</v>
      </c>
      <c r="E9" s="41">
        <v>21143</v>
      </c>
      <c r="F9" s="41">
        <v>19736</v>
      </c>
      <c r="G9" s="41">
        <v>67359</v>
      </c>
      <c r="H9" s="41">
        <v>7.8</v>
      </c>
      <c r="I9" s="41">
        <v>50552</v>
      </c>
      <c r="J9" s="41">
        <v>16807</v>
      </c>
      <c r="K9" s="41">
        <v>6.2</v>
      </c>
      <c r="L9" s="41">
        <v>13.1</v>
      </c>
      <c r="M9" s="41">
        <v>165703</v>
      </c>
      <c r="N9" s="41">
        <v>3.1</v>
      </c>
      <c r="O9" s="41">
        <v>132064</v>
      </c>
      <c r="P9" s="41">
        <v>33639</v>
      </c>
      <c r="Q9" s="41">
        <v>1.7</v>
      </c>
      <c r="R9" s="41">
        <v>9</v>
      </c>
      <c r="S9" s="41">
        <v>2.5</v>
      </c>
    </row>
    <row r="10" spans="1:19" s="44" customFormat="1" x14ac:dyDescent="0.25">
      <c r="A10" s="42" t="s">
        <v>19</v>
      </c>
      <c r="B10" s="43" t="s">
        <v>20</v>
      </c>
      <c r="C10" s="41">
        <v>519</v>
      </c>
      <c r="D10" s="41">
        <v>482</v>
      </c>
      <c r="E10" s="41">
        <v>30267</v>
      </c>
      <c r="F10" s="41">
        <v>28434</v>
      </c>
      <c r="G10" s="41">
        <v>121192</v>
      </c>
      <c r="H10" s="41">
        <v>-2.7</v>
      </c>
      <c r="I10" s="41">
        <v>101416</v>
      </c>
      <c r="J10" s="41">
        <v>19776</v>
      </c>
      <c r="K10" s="41">
        <v>-3.7</v>
      </c>
      <c r="L10" s="41">
        <v>2.9</v>
      </c>
      <c r="M10" s="41">
        <v>281558</v>
      </c>
      <c r="N10" s="41">
        <v>-2.8</v>
      </c>
      <c r="O10" s="41">
        <v>240904</v>
      </c>
      <c r="P10" s="41">
        <v>40654</v>
      </c>
      <c r="Q10" s="41">
        <v>-2.8</v>
      </c>
      <c r="R10" s="41">
        <v>-2.5</v>
      </c>
      <c r="S10" s="41">
        <v>2.2999999999999998</v>
      </c>
    </row>
    <row r="11" spans="1:19" s="44" customFormat="1" x14ac:dyDescent="0.25">
      <c r="A11" s="42" t="s">
        <v>21</v>
      </c>
      <c r="B11" s="43" t="s">
        <v>22</v>
      </c>
      <c r="C11" s="41">
        <v>555</v>
      </c>
      <c r="D11" s="41">
        <v>530</v>
      </c>
      <c r="E11" s="41">
        <v>28480</v>
      </c>
      <c r="F11" s="41">
        <v>26928</v>
      </c>
      <c r="G11" s="41">
        <v>99158</v>
      </c>
      <c r="H11" s="41">
        <v>6.9</v>
      </c>
      <c r="I11" s="41">
        <v>89508</v>
      </c>
      <c r="J11" s="41">
        <v>9650</v>
      </c>
      <c r="K11" s="41">
        <v>10</v>
      </c>
      <c r="L11" s="41">
        <v>-15.4</v>
      </c>
      <c r="M11" s="41">
        <v>270825</v>
      </c>
      <c r="N11" s="41">
        <v>7.8</v>
      </c>
      <c r="O11" s="41">
        <v>245808</v>
      </c>
      <c r="P11" s="41">
        <v>25017</v>
      </c>
      <c r="Q11" s="41">
        <v>8.4</v>
      </c>
      <c r="R11" s="41">
        <v>2.2000000000000002</v>
      </c>
      <c r="S11" s="41">
        <v>2.7</v>
      </c>
    </row>
    <row r="12" spans="1:19" s="44" customFormat="1" x14ac:dyDescent="0.25">
      <c r="A12" s="42" t="s">
        <v>23</v>
      </c>
      <c r="B12" s="43" t="s">
        <v>24</v>
      </c>
      <c r="C12" s="41">
        <v>678</v>
      </c>
      <c r="D12" s="41">
        <v>614</v>
      </c>
      <c r="E12" s="41">
        <v>39133</v>
      </c>
      <c r="F12" s="41">
        <v>36420</v>
      </c>
      <c r="G12" s="41">
        <v>109770</v>
      </c>
      <c r="H12" s="41">
        <v>-0.1</v>
      </c>
      <c r="I12" s="41">
        <v>100172</v>
      </c>
      <c r="J12" s="41">
        <v>9598</v>
      </c>
      <c r="K12" s="41">
        <v>-0.2</v>
      </c>
      <c r="L12" s="41">
        <v>1.9</v>
      </c>
      <c r="M12" s="41">
        <v>417202</v>
      </c>
      <c r="N12" s="41">
        <v>1</v>
      </c>
      <c r="O12" s="41">
        <v>392723</v>
      </c>
      <c r="P12" s="41">
        <v>24479</v>
      </c>
      <c r="Q12" s="41">
        <v>1.4</v>
      </c>
      <c r="R12" s="41">
        <v>-4.7</v>
      </c>
      <c r="S12" s="41">
        <v>3.8</v>
      </c>
    </row>
    <row r="13" spans="1:19" s="44" customFormat="1" x14ac:dyDescent="0.25">
      <c r="A13" s="42" t="s">
        <v>25</v>
      </c>
      <c r="B13" s="43" t="s">
        <v>26</v>
      </c>
      <c r="C13" s="41">
        <v>773</v>
      </c>
      <c r="D13" s="41">
        <v>736</v>
      </c>
      <c r="E13" s="41">
        <v>42113</v>
      </c>
      <c r="F13" s="41">
        <v>39924</v>
      </c>
      <c r="G13" s="41">
        <v>148622</v>
      </c>
      <c r="H13" s="41">
        <v>4.8</v>
      </c>
      <c r="I13" s="41">
        <v>113306</v>
      </c>
      <c r="J13" s="41">
        <v>35316</v>
      </c>
      <c r="K13" s="41">
        <v>4.9000000000000004</v>
      </c>
      <c r="L13" s="41">
        <v>4.3</v>
      </c>
      <c r="M13" s="41">
        <v>455448</v>
      </c>
      <c r="N13" s="41">
        <v>-0.8</v>
      </c>
      <c r="O13" s="41">
        <v>348726</v>
      </c>
      <c r="P13" s="41">
        <v>106722</v>
      </c>
      <c r="Q13" s="41">
        <v>-0.5</v>
      </c>
      <c r="R13" s="41">
        <v>-1.7</v>
      </c>
      <c r="S13" s="41">
        <v>3.1</v>
      </c>
    </row>
    <row r="14" spans="1:19" s="44" customFormat="1" x14ac:dyDescent="0.25">
      <c r="A14" s="42" t="s">
        <v>27</v>
      </c>
      <c r="B14" s="43" t="s">
        <v>28</v>
      </c>
      <c r="C14" s="41">
        <v>96</v>
      </c>
      <c r="D14" s="41">
        <v>91</v>
      </c>
      <c r="E14" s="41">
        <v>5022</v>
      </c>
      <c r="F14" s="41">
        <v>4901</v>
      </c>
      <c r="G14" s="41">
        <v>13658</v>
      </c>
      <c r="H14" s="41">
        <v>-2.5</v>
      </c>
      <c r="I14" s="41">
        <v>11712</v>
      </c>
      <c r="J14" s="41">
        <v>1946</v>
      </c>
      <c r="K14" s="41">
        <v>-1.6</v>
      </c>
      <c r="L14" s="41">
        <v>-7.5</v>
      </c>
      <c r="M14" s="41">
        <v>40716</v>
      </c>
      <c r="N14" s="41">
        <v>-18.100000000000001</v>
      </c>
      <c r="O14" s="41">
        <v>36669</v>
      </c>
      <c r="P14" s="41">
        <v>4047</v>
      </c>
      <c r="Q14" s="41">
        <v>-18.7</v>
      </c>
      <c r="R14" s="41">
        <v>-11.8</v>
      </c>
      <c r="S14" s="41">
        <v>3</v>
      </c>
    </row>
    <row r="15" spans="1:19" s="44" customFormat="1" x14ac:dyDescent="0.25">
      <c r="A15" s="42" t="s">
        <v>29</v>
      </c>
      <c r="B15" s="43" t="s">
        <v>30</v>
      </c>
      <c r="C15" s="41">
        <v>171</v>
      </c>
      <c r="D15" s="41">
        <v>158</v>
      </c>
      <c r="E15" s="41">
        <v>10428</v>
      </c>
      <c r="F15" s="41">
        <v>9646</v>
      </c>
      <c r="G15" s="41">
        <v>32648</v>
      </c>
      <c r="H15" s="41">
        <v>8.3000000000000007</v>
      </c>
      <c r="I15" s="41">
        <v>28863</v>
      </c>
      <c r="J15" s="41">
        <v>3785</v>
      </c>
      <c r="K15" s="41">
        <v>6.1</v>
      </c>
      <c r="L15" s="41">
        <v>28.8</v>
      </c>
      <c r="M15" s="41">
        <v>93966</v>
      </c>
      <c r="N15" s="41">
        <v>6.4</v>
      </c>
      <c r="O15" s="41">
        <v>84296</v>
      </c>
      <c r="P15" s="41">
        <v>9670</v>
      </c>
      <c r="Q15" s="41">
        <v>2.8</v>
      </c>
      <c r="R15" s="41">
        <v>53.1</v>
      </c>
      <c r="S15" s="41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592407</v>
      </c>
      <c r="H16" s="33">
        <f>G16/'2023'!G16*100-100</f>
        <v>2.9091825035611407</v>
      </c>
      <c r="I16" s="31">
        <f>SUM(I9:I15)</f>
        <v>495529</v>
      </c>
      <c r="J16" s="31">
        <f>SUM(J9:J15)</f>
        <v>96878</v>
      </c>
      <c r="K16" s="33">
        <f>I16/'2023'!I16*100-100</f>
        <v>2.8369294752199465</v>
      </c>
      <c r="L16" s="33">
        <f>J16/'2023'!J16*100-100</f>
        <v>3.2803488235733056</v>
      </c>
      <c r="M16" s="31">
        <f>SUM(M9:M15)</f>
        <v>1725418</v>
      </c>
      <c r="N16" s="33">
        <f>M16/'2023'!M16*100-100</f>
        <v>0.78858917307955778</v>
      </c>
      <c r="O16" s="31">
        <f>SUM(O9:O15)</f>
        <v>1481190</v>
      </c>
      <c r="P16" s="31">
        <f>SUM(P9:P15)</f>
        <v>244228</v>
      </c>
      <c r="Q16" s="33">
        <f>O16/'2023'!O16*100-100</f>
        <v>0.7775408535531767</v>
      </c>
      <c r="R16" s="33">
        <f>P16/'2023'!P16*100-100</f>
        <v>0.8556467731545041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41">
        <v>413</v>
      </c>
      <c r="D20" s="41">
        <v>363</v>
      </c>
      <c r="E20" s="41">
        <v>21005</v>
      </c>
      <c r="F20" s="41">
        <v>19636</v>
      </c>
      <c r="G20" s="41">
        <v>73020</v>
      </c>
      <c r="H20" s="41">
        <v>13.6</v>
      </c>
      <c r="I20" s="41">
        <v>54034</v>
      </c>
      <c r="J20" s="41">
        <v>18986</v>
      </c>
      <c r="K20" s="41">
        <v>14.9</v>
      </c>
      <c r="L20" s="41">
        <v>10</v>
      </c>
      <c r="M20" s="41">
        <v>171716</v>
      </c>
      <c r="N20" s="41">
        <v>11.4</v>
      </c>
      <c r="O20" s="41">
        <v>132560</v>
      </c>
      <c r="P20" s="41">
        <v>39156</v>
      </c>
      <c r="Q20" s="41">
        <v>12.1</v>
      </c>
      <c r="R20" s="41">
        <v>8.9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518</v>
      </c>
      <c r="D21" s="41">
        <v>479</v>
      </c>
      <c r="E21" s="41">
        <v>30254</v>
      </c>
      <c r="F21" s="41">
        <v>28399</v>
      </c>
      <c r="G21" s="41">
        <v>120235</v>
      </c>
      <c r="H21" s="41">
        <v>-2.9</v>
      </c>
      <c r="I21" s="41">
        <v>100710</v>
      </c>
      <c r="J21" s="41">
        <v>19525</v>
      </c>
      <c r="K21" s="41">
        <v>-2.6</v>
      </c>
      <c r="L21" s="41">
        <v>-4.5999999999999996</v>
      </c>
      <c r="M21" s="41">
        <v>271135</v>
      </c>
      <c r="N21" s="41">
        <v>-4.7</v>
      </c>
      <c r="O21" s="41">
        <v>231282</v>
      </c>
      <c r="P21" s="41">
        <v>39853</v>
      </c>
      <c r="Q21" s="41">
        <v>-3.1</v>
      </c>
      <c r="R21" s="41">
        <v>-12.7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553</v>
      </c>
      <c r="D22" s="41">
        <v>529</v>
      </c>
      <c r="E22" s="41">
        <v>28396</v>
      </c>
      <c r="F22" s="41">
        <v>27101</v>
      </c>
      <c r="G22" s="41">
        <v>110186</v>
      </c>
      <c r="H22" s="41">
        <v>8.1999999999999993</v>
      </c>
      <c r="I22" s="41">
        <v>97938</v>
      </c>
      <c r="J22" s="41">
        <v>12248</v>
      </c>
      <c r="K22" s="41">
        <v>8.3000000000000007</v>
      </c>
      <c r="L22" s="41">
        <v>7.6</v>
      </c>
      <c r="M22" s="41">
        <v>273214</v>
      </c>
      <c r="N22" s="41">
        <v>0.5</v>
      </c>
      <c r="O22" s="41">
        <v>244028</v>
      </c>
      <c r="P22" s="41">
        <v>29186</v>
      </c>
      <c r="Q22" s="41">
        <v>0.1</v>
      </c>
      <c r="R22" s="41">
        <v>3.8</v>
      </c>
      <c r="S22" s="41">
        <v>2.5</v>
      </c>
    </row>
    <row r="23" spans="1:19" s="44" customFormat="1" x14ac:dyDescent="0.25">
      <c r="A23" s="42" t="s">
        <v>23</v>
      </c>
      <c r="B23" s="43" t="s">
        <v>24</v>
      </c>
      <c r="C23" s="41">
        <v>677</v>
      </c>
      <c r="D23" s="41">
        <v>612</v>
      </c>
      <c r="E23" s="41">
        <v>39657</v>
      </c>
      <c r="F23" s="41">
        <v>36760</v>
      </c>
      <c r="G23" s="41">
        <v>124565</v>
      </c>
      <c r="H23" s="41">
        <v>5.3</v>
      </c>
      <c r="I23" s="41">
        <v>114688</v>
      </c>
      <c r="J23" s="41">
        <v>9877</v>
      </c>
      <c r="K23" s="41">
        <v>5.8</v>
      </c>
      <c r="L23" s="41">
        <v>-0.9</v>
      </c>
      <c r="M23" s="41">
        <v>450571</v>
      </c>
      <c r="N23" s="41">
        <v>4.4000000000000004</v>
      </c>
      <c r="O23" s="41">
        <v>423658</v>
      </c>
      <c r="P23" s="41">
        <v>26913</v>
      </c>
      <c r="Q23" s="41">
        <v>4.7</v>
      </c>
      <c r="R23" s="41">
        <v>-1.2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771</v>
      </c>
      <c r="D24" s="41">
        <v>738</v>
      </c>
      <c r="E24" s="41">
        <v>41902</v>
      </c>
      <c r="F24" s="41">
        <v>39931</v>
      </c>
      <c r="G24" s="41">
        <v>156608</v>
      </c>
      <c r="H24" s="41">
        <v>-0.2</v>
      </c>
      <c r="I24" s="41">
        <v>113695</v>
      </c>
      <c r="J24" s="41">
        <v>42913</v>
      </c>
      <c r="K24" s="41">
        <v>3.8</v>
      </c>
      <c r="L24" s="41">
        <v>-9.3000000000000007</v>
      </c>
      <c r="M24" s="41">
        <v>498005</v>
      </c>
      <c r="N24" s="41">
        <v>0.3</v>
      </c>
      <c r="O24" s="41">
        <v>346183</v>
      </c>
      <c r="P24" s="41">
        <v>151822</v>
      </c>
      <c r="Q24" s="41">
        <v>3.1</v>
      </c>
      <c r="R24" s="41">
        <v>-5.6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95</v>
      </c>
      <c r="D25" s="41">
        <v>90</v>
      </c>
      <c r="E25" s="41">
        <v>5002</v>
      </c>
      <c r="F25" s="41">
        <v>4811</v>
      </c>
      <c r="G25" s="41">
        <v>15509</v>
      </c>
      <c r="H25" s="41">
        <v>1.8</v>
      </c>
      <c r="I25" s="41">
        <v>12700</v>
      </c>
      <c r="J25" s="41">
        <v>2809</v>
      </c>
      <c r="K25" s="41">
        <v>0.8</v>
      </c>
      <c r="L25" s="41">
        <v>6.4</v>
      </c>
      <c r="M25" s="41">
        <v>54872</v>
      </c>
      <c r="N25" s="41">
        <v>4.5999999999999996</v>
      </c>
      <c r="O25" s="41">
        <v>48560</v>
      </c>
      <c r="P25" s="41">
        <v>6312</v>
      </c>
      <c r="Q25" s="41">
        <v>4.0999999999999996</v>
      </c>
      <c r="R25" s="41">
        <v>8.9</v>
      </c>
      <c r="S25" s="41">
        <v>3.5</v>
      </c>
    </row>
    <row r="26" spans="1:19" s="44" customFormat="1" x14ac:dyDescent="0.25">
      <c r="A26" s="42" t="s">
        <v>29</v>
      </c>
      <c r="B26" s="43" t="s">
        <v>30</v>
      </c>
      <c r="C26" s="41">
        <v>170</v>
      </c>
      <c r="D26" s="41">
        <v>157</v>
      </c>
      <c r="E26" s="41">
        <v>10404</v>
      </c>
      <c r="F26" s="41">
        <v>9610</v>
      </c>
      <c r="G26" s="41">
        <v>35700</v>
      </c>
      <c r="H26" s="41">
        <v>5.7</v>
      </c>
      <c r="I26" s="41">
        <v>31784</v>
      </c>
      <c r="J26" s="41">
        <v>3916</v>
      </c>
      <c r="K26" s="41">
        <v>6.1</v>
      </c>
      <c r="L26" s="41">
        <v>1.9</v>
      </c>
      <c r="M26" s="41">
        <v>99265</v>
      </c>
      <c r="N26" s="41">
        <v>6.1</v>
      </c>
      <c r="O26" s="41">
        <v>90350</v>
      </c>
      <c r="P26" s="41">
        <v>8915</v>
      </c>
      <c r="Q26" s="41">
        <v>6.5</v>
      </c>
      <c r="R26" s="41">
        <v>2.2999999999999998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635823</v>
      </c>
      <c r="H27" s="33">
        <f>G27/'2023'!G27*100-100</f>
        <v>3.5228741781805581</v>
      </c>
      <c r="I27" s="31">
        <f>SUM(I20:I26)</f>
        <v>525549</v>
      </c>
      <c r="J27" s="31">
        <f>SUM(J20:J26)</f>
        <v>110274</v>
      </c>
      <c r="K27" s="33">
        <f>I27/'2023'!I27*100-100</f>
        <v>4.8359684504075489</v>
      </c>
      <c r="L27" s="33">
        <f>J27/'2023'!J27*100-100</f>
        <v>-2.3086463501063008</v>
      </c>
      <c r="M27" s="31">
        <f>SUM(M20:M26)</f>
        <v>1818778</v>
      </c>
      <c r="N27" s="33">
        <f>M27/'2023'!M27*100-100</f>
        <v>1.905683994428415</v>
      </c>
      <c r="O27" s="31">
        <f>SUM(O20:O26)</f>
        <v>1516621</v>
      </c>
      <c r="P27" s="31">
        <f>SUM(P20:P26)</f>
        <v>302157</v>
      </c>
      <c r="Q27" s="33">
        <f>O27/'2023'!O27*100-100</f>
        <v>3.001928797489839</v>
      </c>
      <c r="R27" s="33">
        <f>P27/'2023'!P27*100-100</f>
        <v>-3.2620875567479573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1228230</v>
      </c>
      <c r="H28" s="38">
        <f>G28/'2023'!G28*100-100</f>
        <v>3.2259636961421876</v>
      </c>
      <c r="I28" s="35">
        <f>I27+I16</f>
        <v>1021078</v>
      </c>
      <c r="J28" s="35">
        <f>J27+J16</f>
        <v>207152</v>
      </c>
      <c r="K28" s="38">
        <f>I28/'2023'!I28*100-100</f>
        <v>3.8562194545167898</v>
      </c>
      <c r="L28" s="38">
        <f>J28/'2023'!J28*100-100</f>
        <v>0.22788742071114143</v>
      </c>
      <c r="M28" s="35">
        <f>M27+M16</f>
        <v>3544196</v>
      </c>
      <c r="N28" s="38">
        <f>M28/'2023'!M28*100-100</f>
        <v>1.3587730546998245</v>
      </c>
      <c r="O28" s="35">
        <f>O27+O16</f>
        <v>2997811</v>
      </c>
      <c r="P28" s="35">
        <f>P27+P16</f>
        <v>546385</v>
      </c>
      <c r="Q28" s="38">
        <f>O28/'2023'!O28*100-100</f>
        <v>1.8907395939476146</v>
      </c>
      <c r="R28" s="38">
        <f>P28/'2023'!P28*100-100</f>
        <v>-1.4638360186257131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41">
        <v>410</v>
      </c>
      <c r="D31" s="41">
        <v>380</v>
      </c>
      <c r="E31" s="41">
        <v>20855</v>
      </c>
      <c r="F31" s="41">
        <v>19944</v>
      </c>
      <c r="G31" s="41">
        <v>99518</v>
      </c>
      <c r="H31" s="41">
        <v>8.4</v>
      </c>
      <c r="I31" s="41">
        <v>77199</v>
      </c>
      <c r="J31" s="41">
        <v>22319</v>
      </c>
      <c r="K31" s="41">
        <v>7.8</v>
      </c>
      <c r="L31" s="41">
        <v>10.8</v>
      </c>
      <c r="M31" s="41">
        <v>233315</v>
      </c>
      <c r="N31" s="41">
        <v>8.1999999999999993</v>
      </c>
      <c r="O31" s="41">
        <v>190627</v>
      </c>
      <c r="P31" s="41">
        <v>42688</v>
      </c>
      <c r="Q31" s="41">
        <v>9</v>
      </c>
      <c r="R31" s="41">
        <v>4.9000000000000004</v>
      </c>
      <c r="S31" s="41">
        <v>2.2999999999999998</v>
      </c>
    </row>
    <row r="32" spans="1:19" s="44" customFormat="1" x14ac:dyDescent="0.25">
      <c r="A32" s="42" t="s">
        <v>19</v>
      </c>
      <c r="B32" s="43" t="s">
        <v>20</v>
      </c>
      <c r="C32" s="41">
        <v>518</v>
      </c>
      <c r="D32" s="41">
        <v>486</v>
      </c>
      <c r="E32" s="41">
        <v>30317</v>
      </c>
      <c r="F32" s="41">
        <v>28333</v>
      </c>
      <c r="G32" s="41">
        <v>153379</v>
      </c>
      <c r="H32" s="41">
        <v>-7</v>
      </c>
      <c r="I32" s="41">
        <v>126696</v>
      </c>
      <c r="J32" s="41">
        <v>26683</v>
      </c>
      <c r="K32" s="41">
        <v>-9.8000000000000007</v>
      </c>
      <c r="L32" s="41">
        <v>8.9</v>
      </c>
      <c r="M32" s="41">
        <v>350668</v>
      </c>
      <c r="N32" s="41">
        <v>-2.9</v>
      </c>
      <c r="O32" s="41">
        <v>295172</v>
      </c>
      <c r="P32" s="41">
        <v>55496</v>
      </c>
      <c r="Q32" s="41">
        <v>-3.9</v>
      </c>
      <c r="R32" s="41">
        <v>3.2</v>
      </c>
      <c r="S32" s="41">
        <v>2.2999999999999998</v>
      </c>
    </row>
    <row r="33" spans="1:19" s="44" customFormat="1" x14ac:dyDescent="0.25">
      <c r="A33" s="42" t="s">
        <v>21</v>
      </c>
      <c r="B33" s="43" t="s">
        <v>22</v>
      </c>
      <c r="C33" s="41">
        <v>554</v>
      </c>
      <c r="D33" s="41">
        <v>539</v>
      </c>
      <c r="E33" s="41">
        <v>28416</v>
      </c>
      <c r="F33" s="41">
        <v>27244</v>
      </c>
      <c r="G33" s="41">
        <v>137213</v>
      </c>
      <c r="H33" s="41">
        <v>2.1</v>
      </c>
      <c r="I33" s="41">
        <v>123593</v>
      </c>
      <c r="J33" s="41">
        <v>13620</v>
      </c>
      <c r="K33" s="41">
        <v>1.4</v>
      </c>
      <c r="L33" s="41">
        <v>9.6999999999999993</v>
      </c>
      <c r="M33" s="41">
        <v>349023</v>
      </c>
      <c r="N33" s="41">
        <v>-0.7</v>
      </c>
      <c r="O33" s="41">
        <v>315220</v>
      </c>
      <c r="P33" s="41">
        <v>33803</v>
      </c>
      <c r="Q33" s="41">
        <v>-1.5</v>
      </c>
      <c r="R33" s="41">
        <v>6.9</v>
      </c>
      <c r="S33" s="41">
        <v>2.5</v>
      </c>
    </row>
    <row r="34" spans="1:19" s="44" customFormat="1" x14ac:dyDescent="0.25">
      <c r="A34" s="42" t="s">
        <v>23</v>
      </c>
      <c r="B34" s="43" t="s">
        <v>24</v>
      </c>
      <c r="C34" s="41">
        <v>679</v>
      </c>
      <c r="D34" s="41">
        <v>638</v>
      </c>
      <c r="E34" s="41">
        <v>39679</v>
      </c>
      <c r="F34" s="41">
        <v>37501</v>
      </c>
      <c r="G34" s="41">
        <v>151591</v>
      </c>
      <c r="H34" s="41">
        <v>0.9</v>
      </c>
      <c r="I34" s="41">
        <v>139274</v>
      </c>
      <c r="J34" s="41">
        <v>12317</v>
      </c>
      <c r="K34" s="41">
        <v>0.8</v>
      </c>
      <c r="L34" s="41">
        <v>2.2999999999999998</v>
      </c>
      <c r="M34" s="41">
        <v>532853</v>
      </c>
      <c r="N34" s="41">
        <v>1.6</v>
      </c>
      <c r="O34" s="41">
        <v>500213</v>
      </c>
      <c r="P34" s="41">
        <v>32640</v>
      </c>
      <c r="Q34" s="41">
        <v>1.6</v>
      </c>
      <c r="R34" s="41">
        <v>0.3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769</v>
      </c>
      <c r="D35" s="41">
        <v>744</v>
      </c>
      <c r="E35" s="41">
        <v>41780</v>
      </c>
      <c r="F35" s="41">
        <v>40436</v>
      </c>
      <c r="G35" s="41">
        <v>154953</v>
      </c>
      <c r="H35" s="41">
        <v>-0.8</v>
      </c>
      <c r="I35" s="41">
        <v>135885</v>
      </c>
      <c r="J35" s="41">
        <v>19068</v>
      </c>
      <c r="K35" s="41">
        <v>4.0999999999999996</v>
      </c>
      <c r="L35" s="41">
        <v>-25.9</v>
      </c>
      <c r="M35" s="41">
        <v>492685</v>
      </c>
      <c r="N35" s="41">
        <v>0.6</v>
      </c>
      <c r="O35" s="41">
        <v>435564</v>
      </c>
      <c r="P35" s="41">
        <v>57121</v>
      </c>
      <c r="Q35" s="41">
        <v>6.8</v>
      </c>
      <c r="R35" s="41">
        <v>-30.4</v>
      </c>
      <c r="S35" s="41">
        <v>3.2</v>
      </c>
    </row>
    <row r="36" spans="1:19" s="44" customFormat="1" x14ac:dyDescent="0.25">
      <c r="A36" s="42" t="s">
        <v>27</v>
      </c>
      <c r="B36" s="43" t="s">
        <v>28</v>
      </c>
      <c r="C36" s="41">
        <v>95</v>
      </c>
      <c r="D36" s="41">
        <v>90</v>
      </c>
      <c r="E36" s="41">
        <v>5002</v>
      </c>
      <c r="F36" s="41">
        <v>4868</v>
      </c>
      <c r="G36" s="41">
        <v>17621</v>
      </c>
      <c r="H36" s="41">
        <v>-5</v>
      </c>
      <c r="I36" s="41">
        <v>14477</v>
      </c>
      <c r="J36" s="41">
        <v>3144</v>
      </c>
      <c r="K36" s="41">
        <v>-7.3</v>
      </c>
      <c r="L36" s="41">
        <v>7.7</v>
      </c>
      <c r="M36" s="41">
        <v>62783</v>
      </c>
      <c r="N36" s="41">
        <v>0.7</v>
      </c>
      <c r="O36" s="41">
        <v>55570</v>
      </c>
      <c r="P36" s="41">
        <v>7213</v>
      </c>
      <c r="Q36" s="41">
        <v>-0.3</v>
      </c>
      <c r="R36" s="41">
        <v>8.5</v>
      </c>
      <c r="S36" s="41">
        <v>3.6</v>
      </c>
    </row>
    <row r="37" spans="1:19" s="44" customFormat="1" x14ac:dyDescent="0.25">
      <c r="A37" s="42" t="s">
        <v>29</v>
      </c>
      <c r="B37" s="43" t="s">
        <v>30</v>
      </c>
      <c r="C37" s="41">
        <v>170</v>
      </c>
      <c r="D37" s="41">
        <v>161</v>
      </c>
      <c r="E37" s="41">
        <v>10463</v>
      </c>
      <c r="F37" s="41">
        <v>9675</v>
      </c>
      <c r="G37" s="41">
        <v>45518</v>
      </c>
      <c r="H37" s="41">
        <v>-4.5999999999999996</v>
      </c>
      <c r="I37" s="41">
        <v>40188</v>
      </c>
      <c r="J37" s="41">
        <v>5330</v>
      </c>
      <c r="K37" s="41">
        <v>-5</v>
      </c>
      <c r="L37" s="41">
        <v>-1.1000000000000001</v>
      </c>
      <c r="M37" s="41">
        <v>122736</v>
      </c>
      <c r="N37" s="41">
        <v>-3.2</v>
      </c>
      <c r="O37" s="41">
        <v>110244</v>
      </c>
      <c r="P37" s="41">
        <v>12492</v>
      </c>
      <c r="Q37" s="41">
        <v>-3.5</v>
      </c>
      <c r="R37" s="41">
        <v>-0.5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759793</v>
      </c>
      <c r="H38" s="33">
        <f>G38/'2023'!G38*100-100</f>
        <v>-0.53073455809867198</v>
      </c>
      <c r="I38" s="31">
        <f>SUM(I31:I37)</f>
        <v>657312</v>
      </c>
      <c r="J38" s="31">
        <f>SUM(J31:J37)</f>
        <v>102481</v>
      </c>
      <c r="K38" s="33">
        <f>I38/'2023'!I38*100-100</f>
        <v>-0.51384350400404344</v>
      </c>
      <c r="L38" s="33">
        <f>J38/'2023'!J38*100-100</f>
        <v>-0.63893736668605072</v>
      </c>
      <c r="M38" s="31">
        <f>SUM(M31:M37)</f>
        <v>2144063</v>
      </c>
      <c r="N38" s="33">
        <f>M38/'2023'!M38*100-100</f>
        <v>0.56151449445638946</v>
      </c>
      <c r="O38" s="31">
        <f>SUM(O31:O37)</f>
        <v>1902610</v>
      </c>
      <c r="P38" s="31">
        <f>SUM(P31:P37)</f>
        <v>241453</v>
      </c>
      <c r="Q38" s="33">
        <f>O38/'2023'!O38*100-100</f>
        <v>1.624020873782527</v>
      </c>
      <c r="R38" s="33">
        <f>P38/'2023'!P38*100-100</f>
        <v>-7.0927252718499574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1988023</v>
      </c>
      <c r="H39" s="38">
        <f>G39/'2023'!G39*100-100</f>
        <v>1.7571849824921344</v>
      </c>
      <c r="I39" s="35">
        <f t="shared" ref="I39:J39" si="0">I38+I27+I16</f>
        <v>1678390</v>
      </c>
      <c r="J39" s="35">
        <f t="shared" si="0"/>
        <v>309633</v>
      </c>
      <c r="K39" s="38">
        <f>I39/'2023'!I39*100-100</f>
        <v>2.0997985244593167</v>
      </c>
      <c r="L39" s="38">
        <f>J39/'2023'!J39*100-100</f>
        <v>-6.0680199211802233E-2</v>
      </c>
      <c r="M39" s="35">
        <f>M38+M27+M16</f>
        <v>5688259</v>
      </c>
      <c r="N39" s="38">
        <f>M39/'2023'!M39*100-100</f>
        <v>1.0567841137725225</v>
      </c>
      <c r="O39" s="35">
        <f>O38+O27+O16</f>
        <v>4900421</v>
      </c>
      <c r="P39" s="35">
        <f>P38+P27+P16</f>
        <v>787838</v>
      </c>
      <c r="Q39" s="38">
        <f>O39/'2023'!O39*100-100</f>
        <v>1.7870187834920586</v>
      </c>
      <c r="R39" s="38">
        <f>P39/'2023'!P39*100-100</f>
        <v>-3.2601167993634448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41">
        <v>409</v>
      </c>
      <c r="D42" s="41">
        <v>388</v>
      </c>
      <c r="E42" s="41">
        <v>20834</v>
      </c>
      <c r="F42" s="41">
        <v>19993</v>
      </c>
      <c r="G42" s="41">
        <v>114401</v>
      </c>
      <c r="H42" s="41">
        <v>3.4</v>
      </c>
      <c r="I42" s="41">
        <v>84981</v>
      </c>
      <c r="J42" s="41">
        <v>29420</v>
      </c>
      <c r="K42" s="41">
        <v>5.3</v>
      </c>
      <c r="L42" s="41">
        <v>-1.7</v>
      </c>
      <c r="M42" s="41">
        <v>257863</v>
      </c>
      <c r="N42" s="41">
        <v>-4.5</v>
      </c>
      <c r="O42" s="41">
        <v>198781</v>
      </c>
      <c r="P42" s="41">
        <v>59082</v>
      </c>
      <c r="Q42" s="41">
        <v>-3</v>
      </c>
      <c r="R42" s="41">
        <v>-9.3000000000000007</v>
      </c>
      <c r="S42" s="41">
        <v>2.2999999999999998</v>
      </c>
    </row>
    <row r="43" spans="1:19" s="44" customFormat="1" x14ac:dyDescent="0.25">
      <c r="A43" s="42" t="s">
        <v>19</v>
      </c>
      <c r="B43" s="43" t="s">
        <v>20</v>
      </c>
      <c r="C43" s="41">
        <v>518</v>
      </c>
      <c r="D43" s="41">
        <v>496</v>
      </c>
      <c r="E43" s="41">
        <v>30330</v>
      </c>
      <c r="F43" s="41">
        <v>28653</v>
      </c>
      <c r="G43" s="41">
        <v>168881</v>
      </c>
      <c r="H43" s="41">
        <v>-1</v>
      </c>
      <c r="I43" s="41">
        <v>141797</v>
      </c>
      <c r="J43" s="41">
        <v>27084</v>
      </c>
      <c r="K43" s="41">
        <v>-0.7</v>
      </c>
      <c r="L43" s="41">
        <v>-2.2999999999999998</v>
      </c>
      <c r="M43" s="41">
        <v>379518</v>
      </c>
      <c r="N43" s="41">
        <v>-3.3</v>
      </c>
      <c r="O43" s="41">
        <v>324491</v>
      </c>
      <c r="P43" s="41">
        <v>55027</v>
      </c>
      <c r="Q43" s="41">
        <v>-1.8</v>
      </c>
      <c r="R43" s="41">
        <v>-11.3</v>
      </c>
      <c r="S43" s="41">
        <v>2.2000000000000002</v>
      </c>
    </row>
    <row r="44" spans="1:19" s="44" customFormat="1" x14ac:dyDescent="0.25">
      <c r="A44" s="42" t="s">
        <v>21</v>
      </c>
      <c r="B44" s="43" t="s">
        <v>22</v>
      </c>
      <c r="C44" s="41">
        <v>555</v>
      </c>
      <c r="D44" s="41">
        <v>542</v>
      </c>
      <c r="E44" s="41">
        <v>28541</v>
      </c>
      <c r="F44" s="41">
        <v>27446</v>
      </c>
      <c r="G44" s="41">
        <v>152947</v>
      </c>
      <c r="H44" s="41">
        <v>0.7</v>
      </c>
      <c r="I44" s="41">
        <v>132535</v>
      </c>
      <c r="J44" s="41">
        <v>20412</v>
      </c>
      <c r="K44" s="41">
        <v>-0.9</v>
      </c>
      <c r="L44" s="41">
        <v>12.3</v>
      </c>
      <c r="M44" s="41">
        <v>383132</v>
      </c>
      <c r="N44" s="41">
        <v>-5.4</v>
      </c>
      <c r="O44" s="41">
        <v>336273</v>
      </c>
      <c r="P44" s="41">
        <v>46859</v>
      </c>
      <c r="Q44" s="41">
        <v>-7.7</v>
      </c>
      <c r="R44" s="41">
        <v>14.9</v>
      </c>
      <c r="S44" s="41">
        <v>2.5</v>
      </c>
    </row>
    <row r="45" spans="1:19" s="44" customFormat="1" x14ac:dyDescent="0.25">
      <c r="A45" s="42" t="s">
        <v>23</v>
      </c>
      <c r="B45" s="43" t="s">
        <v>24</v>
      </c>
      <c r="C45" s="41">
        <v>683</v>
      </c>
      <c r="D45" s="41">
        <v>657</v>
      </c>
      <c r="E45" s="41">
        <v>39716</v>
      </c>
      <c r="F45" s="41">
        <v>37988</v>
      </c>
      <c r="G45" s="41">
        <v>165219</v>
      </c>
      <c r="H45" s="41">
        <v>-3</v>
      </c>
      <c r="I45" s="41">
        <v>149593</v>
      </c>
      <c r="J45" s="41">
        <v>15626</v>
      </c>
      <c r="K45" s="41">
        <v>-4.0999999999999996</v>
      </c>
      <c r="L45" s="41">
        <v>8.3000000000000007</v>
      </c>
      <c r="M45" s="41">
        <v>541507</v>
      </c>
      <c r="N45" s="41">
        <v>-5.6</v>
      </c>
      <c r="O45" s="41">
        <v>502195</v>
      </c>
      <c r="P45" s="41">
        <v>39312</v>
      </c>
      <c r="Q45" s="41">
        <v>-6.6</v>
      </c>
      <c r="R45" s="41">
        <v>9.1999999999999993</v>
      </c>
      <c r="S45" s="41">
        <v>3.3</v>
      </c>
    </row>
    <row r="46" spans="1:19" s="44" customFormat="1" x14ac:dyDescent="0.25">
      <c r="A46" s="42" t="s">
        <v>25</v>
      </c>
      <c r="B46" s="43" t="s">
        <v>26</v>
      </c>
      <c r="C46" s="41">
        <v>765</v>
      </c>
      <c r="D46" s="41">
        <v>747</v>
      </c>
      <c r="E46" s="41">
        <v>41664</v>
      </c>
      <c r="F46" s="41">
        <v>40506</v>
      </c>
      <c r="G46" s="41">
        <v>165090</v>
      </c>
      <c r="H46" s="41">
        <v>-0.5</v>
      </c>
      <c r="I46" s="41">
        <v>143088</v>
      </c>
      <c r="J46" s="41">
        <v>22002</v>
      </c>
      <c r="K46" s="41">
        <v>-1</v>
      </c>
      <c r="L46" s="41">
        <v>3</v>
      </c>
      <c r="M46" s="41">
        <v>503654</v>
      </c>
      <c r="N46" s="41">
        <v>-9.3000000000000007</v>
      </c>
      <c r="O46" s="41">
        <v>430688</v>
      </c>
      <c r="P46" s="41">
        <v>72966</v>
      </c>
      <c r="Q46" s="41">
        <v>-10.5</v>
      </c>
      <c r="R46" s="41">
        <v>-1.3</v>
      </c>
      <c r="S46" s="41">
        <v>3.1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90</v>
      </c>
      <c r="E47" s="41">
        <v>4984</v>
      </c>
      <c r="F47" s="41">
        <v>4809</v>
      </c>
      <c r="G47" s="41">
        <v>19365</v>
      </c>
      <c r="H47" s="41">
        <v>3.4</v>
      </c>
      <c r="I47" s="41">
        <v>16047</v>
      </c>
      <c r="J47" s="41">
        <v>3318</v>
      </c>
      <c r="K47" s="41">
        <v>0.1</v>
      </c>
      <c r="L47" s="41">
        <v>23.2</v>
      </c>
      <c r="M47" s="41">
        <v>64266</v>
      </c>
      <c r="N47" s="41">
        <v>0.2</v>
      </c>
      <c r="O47" s="41">
        <v>56836</v>
      </c>
      <c r="P47" s="41">
        <v>7430</v>
      </c>
      <c r="Q47" s="41">
        <v>-1.3</v>
      </c>
      <c r="R47" s="41">
        <v>13.9</v>
      </c>
      <c r="S47" s="41">
        <v>3.3</v>
      </c>
    </row>
    <row r="48" spans="1:19" s="44" customFormat="1" x14ac:dyDescent="0.25">
      <c r="A48" s="42" t="s">
        <v>29</v>
      </c>
      <c r="B48" s="43" t="s">
        <v>30</v>
      </c>
      <c r="C48" s="41">
        <v>169</v>
      </c>
      <c r="D48" s="41">
        <v>163</v>
      </c>
      <c r="E48" s="41">
        <v>10456</v>
      </c>
      <c r="F48" s="41">
        <v>9653</v>
      </c>
      <c r="G48" s="41">
        <v>49954</v>
      </c>
      <c r="H48" s="41">
        <v>7.9</v>
      </c>
      <c r="I48" s="41">
        <v>44296</v>
      </c>
      <c r="J48" s="41">
        <v>5658</v>
      </c>
      <c r="K48" s="41">
        <v>8</v>
      </c>
      <c r="L48" s="41">
        <v>7.3</v>
      </c>
      <c r="M48" s="41">
        <v>124965</v>
      </c>
      <c r="N48" s="41">
        <v>0.5</v>
      </c>
      <c r="O48" s="41">
        <v>113590</v>
      </c>
      <c r="P48" s="41">
        <v>11375</v>
      </c>
      <c r="Q48" s="41">
        <v>0.6</v>
      </c>
      <c r="R48" s="41">
        <v>-0.6</v>
      </c>
      <c r="S48" s="41">
        <v>2.5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835857</v>
      </c>
      <c r="H49" s="33">
        <f>G49/'2023'!G49*100-100</f>
        <v>0.17929888861057464</v>
      </c>
      <c r="I49" s="31">
        <f>SUM(I42:I48)</f>
        <v>712337</v>
      </c>
      <c r="J49" s="31">
        <f>SUM(J42:J48)</f>
        <v>123520</v>
      </c>
      <c r="K49" s="33">
        <f>I49/'2023'!I49*100-100</f>
        <v>-0.34052864483869882</v>
      </c>
      <c r="L49" s="33">
        <f>J49/'2023'!J49*100-100</f>
        <v>3.2862279454803911</v>
      </c>
      <c r="M49" s="31">
        <f>SUM(M42:M48)</f>
        <v>2254905</v>
      </c>
      <c r="N49" s="33">
        <f>M49/'2023'!M49*100-100</f>
        <v>-5.4599890236728896</v>
      </c>
      <c r="O49" s="31">
        <f>SUM(O42:O48)</f>
        <v>1962854</v>
      </c>
      <c r="P49" s="31">
        <f>SUM(P42:P48)</f>
        <v>292051</v>
      </c>
      <c r="Q49" s="33">
        <f>O49/'2023'!O49*100-100</f>
        <v>-6.0511755245826322</v>
      </c>
      <c r="R49" s="33">
        <f>P49/'2023'!P49*100-100</f>
        <v>-1.2850976667466654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2823880</v>
      </c>
      <c r="H50" s="38">
        <f>G50/'2023'!G50*100-100</f>
        <v>1.2849822851350723</v>
      </c>
      <c r="I50" s="35">
        <f>I49+I38+I27+I16</f>
        <v>2390727</v>
      </c>
      <c r="J50" s="35">
        <f>J49+J38+J27+J16</f>
        <v>433153</v>
      </c>
      <c r="K50" s="38">
        <f>I50/'2023'!I50*100-100</f>
        <v>1.3602736827913304</v>
      </c>
      <c r="L50" s="38">
        <f>J50/'2023'!J50*100-100</f>
        <v>0.87142620938914206</v>
      </c>
      <c r="M50" s="35">
        <f>M49+M38+M27+M16</f>
        <v>7943164</v>
      </c>
      <c r="N50" s="38">
        <f>M50/'2023'!M50*100-100</f>
        <v>-0.88276531250420476</v>
      </c>
      <c r="O50" s="35">
        <f>O49+O38+O27+O16</f>
        <v>6863275</v>
      </c>
      <c r="P50" s="35">
        <f>P49+P38+P27+P16</f>
        <v>1079889</v>
      </c>
      <c r="Q50" s="38">
        <f>O50/'2023'!O50*100-100</f>
        <v>-0.58508036381245176</v>
      </c>
      <c r="R50" s="38">
        <f>P50/'2023'!P50*100-100</f>
        <v>-2.733820855111631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19" s="44" customFormat="1" x14ac:dyDescent="0.25">
      <c r="A53" s="42" t="s">
        <v>17</v>
      </c>
      <c r="B53" s="43" t="s">
        <v>18</v>
      </c>
      <c r="C53" s="41">
        <v>410</v>
      </c>
      <c r="D53" s="41">
        <v>397</v>
      </c>
      <c r="E53" s="41">
        <v>20921</v>
      </c>
      <c r="F53" s="41">
        <v>20190</v>
      </c>
      <c r="G53" s="41">
        <v>140399</v>
      </c>
      <c r="H53" s="41">
        <v>2.9</v>
      </c>
      <c r="I53" s="41">
        <v>103794</v>
      </c>
      <c r="J53" s="41">
        <v>36605</v>
      </c>
      <c r="K53" s="41">
        <v>0.7</v>
      </c>
      <c r="L53" s="41">
        <v>9.6999999999999993</v>
      </c>
      <c r="M53" s="41">
        <v>329696</v>
      </c>
      <c r="N53" s="41">
        <v>3</v>
      </c>
      <c r="O53" s="41">
        <v>250392</v>
      </c>
      <c r="P53" s="41">
        <v>79304</v>
      </c>
      <c r="Q53" s="41">
        <v>1.4</v>
      </c>
      <c r="R53" s="41">
        <v>8.3000000000000007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518</v>
      </c>
      <c r="D54" s="41">
        <v>502</v>
      </c>
      <c r="E54" s="41">
        <v>30514</v>
      </c>
      <c r="F54" s="41">
        <v>28909</v>
      </c>
      <c r="G54" s="41">
        <v>197401</v>
      </c>
      <c r="H54" s="41">
        <v>-8.1</v>
      </c>
      <c r="I54" s="41">
        <v>162636</v>
      </c>
      <c r="J54" s="41">
        <v>34765</v>
      </c>
      <c r="K54" s="41">
        <v>-8.1999999999999993</v>
      </c>
      <c r="L54" s="41">
        <v>-7.6</v>
      </c>
      <c r="M54" s="41">
        <v>436545</v>
      </c>
      <c r="N54" s="41">
        <v>-6.1</v>
      </c>
      <c r="O54" s="41">
        <v>362789</v>
      </c>
      <c r="P54" s="41">
        <v>73756</v>
      </c>
      <c r="Q54" s="41">
        <v>-5.3</v>
      </c>
      <c r="R54" s="41">
        <v>-9.9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555</v>
      </c>
      <c r="D55" s="41">
        <v>546</v>
      </c>
      <c r="E55" s="41">
        <v>28773</v>
      </c>
      <c r="F55" s="41">
        <v>27870</v>
      </c>
      <c r="G55" s="41">
        <v>195223</v>
      </c>
      <c r="H55" s="41">
        <v>3.7</v>
      </c>
      <c r="I55" s="41">
        <v>171032</v>
      </c>
      <c r="J55" s="41">
        <v>24191</v>
      </c>
      <c r="K55" s="41">
        <v>3.3</v>
      </c>
      <c r="L55" s="41">
        <v>6.2</v>
      </c>
      <c r="M55" s="41">
        <v>489622</v>
      </c>
      <c r="N55" s="41">
        <v>0.7</v>
      </c>
      <c r="O55" s="41">
        <v>437120</v>
      </c>
      <c r="P55" s="41">
        <v>52502</v>
      </c>
      <c r="Q55" s="41">
        <v>0.6</v>
      </c>
      <c r="R55" s="41">
        <v>1.7</v>
      </c>
      <c r="S55" s="41">
        <v>2.5</v>
      </c>
    </row>
    <row r="56" spans="1:19" s="44" customFormat="1" x14ac:dyDescent="0.25">
      <c r="A56" s="42" t="s">
        <v>23</v>
      </c>
      <c r="B56" s="43" t="s">
        <v>24</v>
      </c>
      <c r="C56" s="41">
        <v>688</v>
      </c>
      <c r="D56" s="41">
        <v>668</v>
      </c>
      <c r="E56" s="41">
        <v>39884</v>
      </c>
      <c r="F56" s="41">
        <v>38281</v>
      </c>
      <c r="G56" s="41">
        <v>203473</v>
      </c>
      <c r="H56" s="41">
        <v>-3.1</v>
      </c>
      <c r="I56" s="41">
        <v>184643</v>
      </c>
      <c r="J56" s="41">
        <v>18830</v>
      </c>
      <c r="K56" s="41">
        <v>-4.3</v>
      </c>
      <c r="L56" s="41">
        <v>10.1</v>
      </c>
      <c r="M56" s="41">
        <v>649337</v>
      </c>
      <c r="N56" s="41">
        <v>-1</v>
      </c>
      <c r="O56" s="41">
        <v>602632</v>
      </c>
      <c r="P56" s="41">
        <v>46705</v>
      </c>
      <c r="Q56" s="41">
        <v>-1.8</v>
      </c>
      <c r="R56" s="41">
        <v>10.9</v>
      </c>
      <c r="S56" s="41">
        <v>3.2</v>
      </c>
    </row>
    <row r="57" spans="1:19" s="44" customFormat="1" x14ac:dyDescent="0.25">
      <c r="A57" s="42" t="s">
        <v>25</v>
      </c>
      <c r="B57" s="43" t="s">
        <v>26</v>
      </c>
      <c r="C57" s="41">
        <v>763</v>
      </c>
      <c r="D57" s="41">
        <v>754</v>
      </c>
      <c r="E57" s="41">
        <v>41668</v>
      </c>
      <c r="F57" s="41">
        <v>40629</v>
      </c>
      <c r="G57" s="41">
        <v>210662</v>
      </c>
      <c r="H57" s="41">
        <v>3.2</v>
      </c>
      <c r="I57" s="41">
        <v>181379</v>
      </c>
      <c r="J57" s="41">
        <v>29283</v>
      </c>
      <c r="K57" s="41">
        <v>2.2000000000000002</v>
      </c>
      <c r="L57" s="41">
        <v>9.4</v>
      </c>
      <c r="M57" s="41">
        <v>632950</v>
      </c>
      <c r="N57" s="41">
        <v>2.4</v>
      </c>
      <c r="O57" s="41">
        <v>540839</v>
      </c>
      <c r="P57" s="41">
        <v>92111</v>
      </c>
      <c r="Q57" s="41">
        <v>1.5</v>
      </c>
      <c r="R57" s="41">
        <v>8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95</v>
      </c>
      <c r="D58" s="41">
        <v>92</v>
      </c>
      <c r="E58" s="41">
        <v>5086</v>
      </c>
      <c r="F58" s="41">
        <v>4932</v>
      </c>
      <c r="G58" s="41">
        <v>22688</v>
      </c>
      <c r="H58" s="41">
        <v>-0.6</v>
      </c>
      <c r="I58" s="41">
        <v>18687</v>
      </c>
      <c r="J58" s="41">
        <v>4001</v>
      </c>
      <c r="K58" s="41">
        <v>-3.6</v>
      </c>
      <c r="L58" s="41">
        <v>16.2</v>
      </c>
      <c r="M58" s="41">
        <v>69495</v>
      </c>
      <c r="N58" s="41">
        <v>-3.2</v>
      </c>
      <c r="O58" s="41">
        <v>60745</v>
      </c>
      <c r="P58" s="41">
        <v>8750</v>
      </c>
      <c r="Q58" s="41">
        <v>-4.0999999999999996</v>
      </c>
      <c r="R58" s="41">
        <v>3.6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169</v>
      </c>
      <c r="D59" s="41">
        <v>166</v>
      </c>
      <c r="E59" s="41">
        <v>10465</v>
      </c>
      <c r="F59" s="41">
        <v>9691</v>
      </c>
      <c r="G59" s="41">
        <v>52099</v>
      </c>
      <c r="H59" s="41">
        <v>-11.7</v>
      </c>
      <c r="I59" s="41">
        <v>46018</v>
      </c>
      <c r="J59" s="41">
        <v>6081</v>
      </c>
      <c r="K59" s="41">
        <v>-11.8</v>
      </c>
      <c r="L59" s="41">
        <v>-10.8</v>
      </c>
      <c r="M59" s="41">
        <v>134266</v>
      </c>
      <c r="N59" s="41">
        <v>-9.5</v>
      </c>
      <c r="O59" s="41">
        <v>121547</v>
      </c>
      <c r="P59" s="41">
        <v>12719</v>
      </c>
      <c r="Q59" s="41">
        <v>-9</v>
      </c>
      <c r="R59" s="41">
        <v>-13.7</v>
      </c>
      <c r="S59" s="41">
        <v>2.6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1021945</v>
      </c>
      <c r="H60" s="33">
        <f>G60/'2023'!G60*100-100</f>
        <v>-1.3042638466367293</v>
      </c>
      <c r="I60" s="31">
        <f>SUM(I53:I59)</f>
        <v>868189</v>
      </c>
      <c r="J60" s="31">
        <f>SUM(J53:J59)</f>
        <v>153756</v>
      </c>
      <c r="K60" s="33">
        <f>I60/'2023'!I60*100-100</f>
        <v>-2.1815084428951081</v>
      </c>
      <c r="L60" s="33">
        <f>J60/'2023'!J60*100-100</f>
        <v>3.9601349569638842</v>
      </c>
      <c r="M60" s="31">
        <f>SUM(M53:M59)</f>
        <v>2741911</v>
      </c>
      <c r="N60" s="33">
        <f>M60/'2023'!M60*100-100</f>
        <v>-0.84652047502640926</v>
      </c>
      <c r="O60" s="31">
        <f>SUM(O53:O59)</f>
        <v>2376064</v>
      </c>
      <c r="P60" s="31">
        <f>SUM(P53:P59)</f>
        <v>365847</v>
      </c>
      <c r="Q60" s="33">
        <f>O60/'2023'!O60*100-100</f>
        <v>-1.3292371119978554</v>
      </c>
      <c r="R60" s="33">
        <f>P60/'2023'!P60*100-100</f>
        <v>2.4072980318939017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3845825</v>
      </c>
      <c r="H61" s="38">
        <f>G61/'2023'!G61*100-100</f>
        <v>0.58378387991749037</v>
      </c>
      <c r="I61" s="35">
        <f>I60+I49+I38+I27+I16</f>
        <v>3258916</v>
      </c>
      <c r="J61" s="35">
        <f>J60+J49+J38+J27+J16</f>
        <v>586909</v>
      </c>
      <c r="K61" s="38">
        <f>I61/'2023'!I61*100-100</f>
        <v>0.3919051048705029</v>
      </c>
      <c r="L61" s="38">
        <f>J61/'2023'!J61*100-100</f>
        <v>1.6627115414595437</v>
      </c>
      <c r="M61" s="35">
        <f>M60+M49+M38+M27+M16</f>
        <v>10685075</v>
      </c>
      <c r="N61" s="38">
        <f>M61/'2023'!M61*100-100</f>
        <v>-0.87346700524378207</v>
      </c>
      <c r="O61" s="35">
        <f>O60+O49+O38+O27+O16</f>
        <v>9239339</v>
      </c>
      <c r="P61" s="35">
        <f>P60+P49+P38+P27+P16</f>
        <v>1445736</v>
      </c>
      <c r="Q61" s="38">
        <f>O61/'2023'!O61*100-100</f>
        <v>-0.77752385698055093</v>
      </c>
      <c r="R61" s="38">
        <f>P61/'2023'!P61*100-100</f>
        <v>-1.4822608430188211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41">
        <v>410</v>
      </c>
      <c r="D64" s="41">
        <v>397</v>
      </c>
      <c r="E64" s="41">
        <v>20934</v>
      </c>
      <c r="F64" s="41">
        <v>20170</v>
      </c>
      <c r="G64" s="41">
        <v>134549</v>
      </c>
      <c r="H64" s="41">
        <v>5.3</v>
      </c>
      <c r="I64" s="41">
        <v>97837</v>
      </c>
      <c r="J64" s="41">
        <v>36712</v>
      </c>
      <c r="K64" s="41">
        <v>0.6</v>
      </c>
      <c r="L64" s="41">
        <v>20.399999999999999</v>
      </c>
      <c r="M64" s="41">
        <v>301860</v>
      </c>
      <c r="N64" s="41">
        <v>-1.1000000000000001</v>
      </c>
      <c r="O64" s="41">
        <v>228604</v>
      </c>
      <c r="P64" s="41">
        <v>73256</v>
      </c>
      <c r="Q64" s="41">
        <v>-5.0999999999999996</v>
      </c>
      <c r="R64" s="41">
        <v>14</v>
      </c>
      <c r="S64" s="41">
        <v>2.2000000000000002</v>
      </c>
    </row>
    <row r="65" spans="1:19" s="44" customFormat="1" x14ac:dyDescent="0.25">
      <c r="A65" s="42" t="s">
        <v>19</v>
      </c>
      <c r="B65" s="43" t="s">
        <v>20</v>
      </c>
      <c r="C65" s="41">
        <v>518</v>
      </c>
      <c r="D65" s="41">
        <v>504</v>
      </c>
      <c r="E65" s="41">
        <v>30598</v>
      </c>
      <c r="F65" s="41">
        <v>29067</v>
      </c>
      <c r="G65" s="41">
        <v>213352</v>
      </c>
      <c r="H65" s="41">
        <v>3.8</v>
      </c>
      <c r="I65" s="41">
        <v>175419</v>
      </c>
      <c r="J65" s="41">
        <v>37933</v>
      </c>
      <c r="K65" s="41">
        <v>2.7</v>
      </c>
      <c r="L65" s="41">
        <v>8.8000000000000007</v>
      </c>
      <c r="M65" s="41">
        <v>463351</v>
      </c>
      <c r="N65" s="41">
        <v>3.8</v>
      </c>
      <c r="O65" s="41">
        <v>382898</v>
      </c>
      <c r="P65" s="41">
        <v>80453</v>
      </c>
      <c r="Q65" s="41">
        <v>2.2999999999999998</v>
      </c>
      <c r="R65" s="41">
        <v>11.5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554</v>
      </c>
      <c r="D66" s="41">
        <v>545</v>
      </c>
      <c r="E66" s="41">
        <v>28862</v>
      </c>
      <c r="F66" s="41">
        <v>27906</v>
      </c>
      <c r="G66" s="41">
        <v>187047</v>
      </c>
      <c r="H66" s="41">
        <v>0</v>
      </c>
      <c r="I66" s="41">
        <v>161832</v>
      </c>
      <c r="J66" s="41">
        <v>25215</v>
      </c>
      <c r="K66" s="41">
        <v>-3.5</v>
      </c>
      <c r="L66" s="41">
        <v>31</v>
      </c>
      <c r="M66" s="41">
        <v>453544</v>
      </c>
      <c r="N66" s="41">
        <v>-4</v>
      </c>
      <c r="O66" s="41">
        <v>397613</v>
      </c>
      <c r="P66" s="41">
        <v>55931</v>
      </c>
      <c r="Q66" s="41">
        <v>-6.3</v>
      </c>
      <c r="R66" s="41">
        <v>16.3</v>
      </c>
      <c r="S66" s="41">
        <v>2.4</v>
      </c>
    </row>
    <row r="67" spans="1:19" s="44" customFormat="1" x14ac:dyDescent="0.25">
      <c r="A67" s="42" t="s">
        <v>23</v>
      </c>
      <c r="B67" s="43" t="s">
        <v>24</v>
      </c>
      <c r="C67" s="41">
        <v>691</v>
      </c>
      <c r="D67" s="41">
        <v>672</v>
      </c>
      <c r="E67" s="41">
        <v>39921</v>
      </c>
      <c r="F67" s="41">
        <v>38271</v>
      </c>
      <c r="G67" s="41">
        <v>206451</v>
      </c>
      <c r="H67" s="41">
        <v>1.6</v>
      </c>
      <c r="I67" s="41">
        <v>185619</v>
      </c>
      <c r="J67" s="41">
        <v>20832</v>
      </c>
      <c r="K67" s="41">
        <v>0.3</v>
      </c>
      <c r="L67" s="41">
        <v>15</v>
      </c>
      <c r="M67" s="41">
        <v>643940</v>
      </c>
      <c r="N67" s="41">
        <v>-0.8</v>
      </c>
      <c r="O67" s="41">
        <v>586016</v>
      </c>
      <c r="P67" s="41">
        <v>57924</v>
      </c>
      <c r="Q67" s="41">
        <v>-2.2999999999999998</v>
      </c>
      <c r="R67" s="41">
        <v>18.2</v>
      </c>
      <c r="S67" s="41">
        <v>3.1</v>
      </c>
    </row>
    <row r="68" spans="1:19" s="44" customFormat="1" x14ac:dyDescent="0.25">
      <c r="A68" s="42" t="s">
        <v>25</v>
      </c>
      <c r="B68" s="43" t="s">
        <v>26</v>
      </c>
      <c r="C68" s="41">
        <v>764</v>
      </c>
      <c r="D68" s="41">
        <v>755</v>
      </c>
      <c r="E68" s="41">
        <v>41813</v>
      </c>
      <c r="F68" s="41">
        <v>40708</v>
      </c>
      <c r="G68" s="41">
        <v>188729</v>
      </c>
      <c r="H68" s="41">
        <v>-0.6</v>
      </c>
      <c r="I68" s="41">
        <v>163331</v>
      </c>
      <c r="J68" s="41">
        <v>25398</v>
      </c>
      <c r="K68" s="41">
        <v>-1.9</v>
      </c>
      <c r="L68" s="41">
        <v>8.9</v>
      </c>
      <c r="M68" s="41">
        <v>559041</v>
      </c>
      <c r="N68" s="41">
        <v>-2.5</v>
      </c>
      <c r="O68" s="41">
        <v>478746</v>
      </c>
      <c r="P68" s="41">
        <v>80295</v>
      </c>
      <c r="Q68" s="41">
        <v>-4</v>
      </c>
      <c r="R68" s="41">
        <v>7.3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95</v>
      </c>
      <c r="D69" s="41">
        <v>92</v>
      </c>
      <c r="E69" s="41">
        <v>5090</v>
      </c>
      <c r="F69" s="41">
        <v>4919</v>
      </c>
      <c r="G69" s="41">
        <v>21781</v>
      </c>
      <c r="H69" s="41">
        <v>-0.3</v>
      </c>
      <c r="I69" s="41">
        <v>17864</v>
      </c>
      <c r="J69" s="41">
        <v>3917</v>
      </c>
      <c r="K69" s="41">
        <v>-2.7</v>
      </c>
      <c r="L69" s="41">
        <v>12.2</v>
      </c>
      <c r="M69" s="41">
        <v>67164</v>
      </c>
      <c r="N69" s="41">
        <v>-1</v>
      </c>
      <c r="O69" s="41">
        <v>57931</v>
      </c>
      <c r="P69" s="41">
        <v>9233</v>
      </c>
      <c r="Q69" s="41">
        <v>-2.2000000000000002</v>
      </c>
      <c r="R69" s="41">
        <v>7.8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170</v>
      </c>
      <c r="D70" s="41">
        <v>167</v>
      </c>
      <c r="E70" s="41">
        <v>10478</v>
      </c>
      <c r="F70" s="41">
        <v>9707</v>
      </c>
      <c r="G70" s="41">
        <v>59600</v>
      </c>
      <c r="H70" s="41">
        <v>7.1</v>
      </c>
      <c r="I70" s="41">
        <v>50109</v>
      </c>
      <c r="J70" s="41">
        <v>9491</v>
      </c>
      <c r="K70" s="41">
        <v>2.9</v>
      </c>
      <c r="L70" s="41">
        <v>36.200000000000003</v>
      </c>
      <c r="M70" s="41">
        <v>150847</v>
      </c>
      <c r="N70" s="41">
        <v>4.2</v>
      </c>
      <c r="O70" s="41">
        <v>130756</v>
      </c>
      <c r="P70" s="41">
        <v>20091</v>
      </c>
      <c r="Q70" s="41">
        <v>0.2</v>
      </c>
      <c r="R70" s="41">
        <v>41.6</v>
      </c>
      <c r="S70" s="41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1011509</v>
      </c>
      <c r="H71" s="33">
        <f>G71/'2023'!G71*100-100</f>
        <v>2.0729247290777693</v>
      </c>
      <c r="I71" s="31">
        <f>SUM(I64:I70)</f>
        <v>852011</v>
      </c>
      <c r="J71" s="31">
        <f>SUM(J64:J70)</f>
        <v>159498</v>
      </c>
      <c r="K71" s="33">
        <f>I71/'2023'!I71*100-100</f>
        <v>-0.28533007821415879</v>
      </c>
      <c r="L71" s="33">
        <f>J71/'2023'!J71*100-100</f>
        <v>16.832945106139846</v>
      </c>
      <c r="M71" s="31">
        <f>SUM(M64:M70)</f>
        <v>2639747</v>
      </c>
      <c r="N71" s="33">
        <f>M71/'2023'!M71*100-100</f>
        <v>-0.7286986240581399</v>
      </c>
      <c r="O71" s="31">
        <f>SUM(O64:O70)</f>
        <v>2262564</v>
      </c>
      <c r="P71" s="31">
        <f>SUM(P64:P70)</f>
        <v>377183</v>
      </c>
      <c r="Q71" s="33">
        <f>O71/'2023'!O71*100-100</f>
        <v>-2.8123276444178629</v>
      </c>
      <c r="R71" s="33">
        <f>P71/'2023'!P71*100-100</f>
        <v>13.922280481322176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4857334</v>
      </c>
      <c r="H72" s="38">
        <f>G72/'2023'!G72*100-100</f>
        <v>0.8902951123809828</v>
      </c>
      <c r="I72" s="35">
        <f>I71+I60+I49+I38+I27+I16</f>
        <v>4110927</v>
      </c>
      <c r="J72" s="35">
        <f>J71+J60+J49+J38+J27+J16</f>
        <v>746407</v>
      </c>
      <c r="K72" s="38">
        <f>I72/'2023'!I72*100-100</f>
        <v>0.25078993709036013</v>
      </c>
      <c r="L72" s="38">
        <f>J72/'2023'!J72*100-100</f>
        <v>4.5639846013325354</v>
      </c>
      <c r="M72" s="35">
        <f>M71+M60+M49+M38+M27+M16</f>
        <v>13324822</v>
      </c>
      <c r="N72" s="38">
        <f>M72/'2023'!M72*100-100</f>
        <v>-0.84482085303316978</v>
      </c>
      <c r="O72" s="35">
        <f>O71+O60+O49+O38+O27+O16</f>
        <v>11501903</v>
      </c>
      <c r="P72" s="35">
        <f>P71+P60+P49+P38+P27+P16</f>
        <v>1822919</v>
      </c>
      <c r="Q72" s="38">
        <f>O72/'2023'!O72*100-100</f>
        <v>-1.1844987394946429</v>
      </c>
      <c r="R72" s="38">
        <f>P72/'2023'!P72*100-100</f>
        <v>1.3534596258373313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/>
      <c r="B75" s="43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</row>
    <row r="76" spans="1:19" s="44" customFormat="1" x14ac:dyDescent="0.25">
      <c r="A76" s="42"/>
      <c r="B76" s="43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</row>
    <row r="77" spans="1:19" s="44" customFormat="1" x14ac:dyDescent="0.25">
      <c r="A77" s="42"/>
      <c r="B77" s="43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</row>
    <row r="78" spans="1:19" s="44" customFormat="1" x14ac:dyDescent="0.25">
      <c r="A78" s="42"/>
      <c r="B78" s="43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</row>
    <row r="79" spans="1:19" s="44" customFormat="1" x14ac:dyDescent="0.25">
      <c r="A79" s="42"/>
      <c r="B79" s="43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</row>
    <row r="80" spans="1:19" s="44" customFormat="1" x14ac:dyDescent="0.25">
      <c r="A80" s="42"/>
      <c r="B80" s="43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</row>
    <row r="81" spans="1:19" s="44" customFormat="1" x14ac:dyDescent="0.25">
      <c r="A81" s="42"/>
      <c r="B81" s="43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G82/'2023'!G82*100-100</f>
        <v>-100</v>
      </c>
      <c r="I82" s="31">
        <f>SUM(I75:I81)</f>
        <v>0</v>
      </c>
      <c r="J82" s="31">
        <f>SUM(J75:J81)</f>
        <v>0</v>
      </c>
      <c r="K82" s="33">
        <f>I82/'2023'!I82*100-100</f>
        <v>-100</v>
      </c>
      <c r="L82" s="33">
        <f>J82/'2023'!J82*100-100</f>
        <v>-100</v>
      </c>
      <c r="M82" s="31">
        <f>SUM(M75:M81)</f>
        <v>0</v>
      </c>
      <c r="N82" s="33">
        <f>M82/'2023'!M82*100-100</f>
        <v>-100</v>
      </c>
      <c r="O82" s="31">
        <f>SUM(O75:O81)</f>
        <v>0</v>
      </c>
      <c r="P82" s="31">
        <f>SUM(P75:P81)</f>
        <v>0</v>
      </c>
      <c r="Q82" s="33">
        <f>O82/'2023'!O82*100-100</f>
        <v>-100</v>
      </c>
      <c r="R82" s="33">
        <f>P82/'2023'!P82*100-100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4857334</v>
      </c>
      <c r="H83" s="38">
        <f>G83/'2023'!G83*100-100</f>
        <v>-14.828321694997996</v>
      </c>
      <c r="I83" s="35">
        <f>I82+I71+I60+I49+I38+I27+I16</f>
        <v>4110927</v>
      </c>
      <c r="J83" s="35">
        <f>J82+J71+J60+J49+J38+J27+J16</f>
        <v>746407</v>
      </c>
      <c r="K83" s="38">
        <f>I83/'2023'!I83*100-100</f>
        <v>-14.877417992222661</v>
      </c>
      <c r="L83" s="38">
        <f>J83/'2023'!J83*100-100</f>
        <v>-14.556899717481784</v>
      </c>
      <c r="M83" s="35">
        <f>M82+M71+M60+M49+M38+M27+M16</f>
        <v>13324822</v>
      </c>
      <c r="N83" s="38">
        <f>M83/'2023'!M83*100-100</f>
        <v>-17.154887364269754</v>
      </c>
      <c r="O83" s="35">
        <f>O82+O71+O60+O49+O38+O27+O16</f>
        <v>11501903</v>
      </c>
      <c r="P83" s="35">
        <f>P82+P71+P60+P49+P38+P27+P16</f>
        <v>1822919</v>
      </c>
      <c r="Q83" s="38">
        <f>O83/'2023'!O83*100-100</f>
        <v>-17.031238413345747</v>
      </c>
      <c r="R83" s="38">
        <f>P83/'2023'!P83*100-100</f>
        <v>-17.926643960046547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42"/>
      <c r="B86" s="43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</row>
    <row r="87" spans="1:19" s="44" customFormat="1" x14ac:dyDescent="0.25">
      <c r="A87" s="42"/>
      <c r="B87" s="43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</row>
    <row r="88" spans="1:19" s="44" customFormat="1" x14ac:dyDescent="0.25">
      <c r="A88" s="42"/>
      <c r="B88" s="43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</row>
    <row r="89" spans="1:19" s="44" customFormat="1" x14ac:dyDescent="0.25">
      <c r="A89" s="42"/>
      <c r="B89" s="43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</row>
    <row r="90" spans="1:19" s="44" customFormat="1" x14ac:dyDescent="0.25">
      <c r="A90" s="42"/>
      <c r="B90" s="43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</row>
    <row r="91" spans="1:19" s="44" customFormat="1" x14ac:dyDescent="0.25">
      <c r="A91" s="42"/>
      <c r="B91" s="43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</row>
    <row r="92" spans="1:19" s="44" customFormat="1" x14ac:dyDescent="0.25">
      <c r="A92" s="42"/>
      <c r="B92" s="43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G93/'2023'!G93*100-100</f>
        <v>-100</v>
      </c>
      <c r="I93" s="31">
        <f>SUM(I86:I92)</f>
        <v>0</v>
      </c>
      <c r="J93" s="31">
        <f>SUM(J86:J92)</f>
        <v>0</v>
      </c>
      <c r="K93" s="33">
        <f>I93/'2023'!I93*100-100</f>
        <v>-100</v>
      </c>
      <c r="L93" s="33">
        <f>J93/'2023'!J93*100-100</f>
        <v>-100</v>
      </c>
      <c r="M93" s="31">
        <f>SUM(M86:M92)</f>
        <v>0</v>
      </c>
      <c r="N93" s="33">
        <f>M93/'2023'!M93*100-100</f>
        <v>-100</v>
      </c>
      <c r="O93" s="31">
        <f>SUM(O86:O92)</f>
        <v>0</v>
      </c>
      <c r="P93" s="31">
        <f>SUM(P86:P92)</f>
        <v>0</v>
      </c>
      <c r="Q93" s="33">
        <f>O93/'2023'!O93*100-100</f>
        <v>-100</v>
      </c>
      <c r="R93" s="33">
        <f>P93/'2023'!P93*100-100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4857334</v>
      </c>
      <c r="H94" s="38">
        <f>G94/'2023'!G94*100-100</f>
        <v>-27.89029865348067</v>
      </c>
      <c r="I94" s="35">
        <f>I93+I82+I71+I60+I49+I38+I27+I16</f>
        <v>4110927</v>
      </c>
      <c r="J94" s="35">
        <f>J93+J82+J71+J60+J49+J38+J27+J16</f>
        <v>746407</v>
      </c>
      <c r="K94" s="38">
        <f>I94/'2023'!I94*100-100</f>
        <v>-27.82065422933529</v>
      </c>
      <c r="L94" s="38">
        <f>J94/'2023'!J94*100-100</f>
        <v>-28.271477993465311</v>
      </c>
      <c r="M94" s="35">
        <f>M93+M82+M71+M60+M49+M38+M27+M16</f>
        <v>13324822</v>
      </c>
      <c r="N94" s="38">
        <f>M94/'2023'!M94*100-100</f>
        <v>-29.682754429531116</v>
      </c>
      <c r="O94" s="35">
        <f>O93+O82+O71+O60+O49+O38+O27+O16</f>
        <v>11501903</v>
      </c>
      <c r="P94" s="35">
        <f>P93+P82+P71+P60+P49+P38+P27+P16</f>
        <v>1822919</v>
      </c>
      <c r="Q94" s="38">
        <f>O94/'2023'!O94*100-100</f>
        <v>-29.246545634302194</v>
      </c>
      <c r="R94" s="38">
        <f>P94/'2023'!P94*100-100</f>
        <v>-32.31567175317997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/>
      <c r="B97" s="43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</row>
    <row r="98" spans="1:19" s="44" customFormat="1" x14ac:dyDescent="0.25">
      <c r="A98" s="42"/>
      <c r="B98" s="43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</row>
    <row r="99" spans="1:19" s="44" customFormat="1" x14ac:dyDescent="0.25">
      <c r="A99" s="42"/>
      <c r="B99" s="43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</row>
    <row r="100" spans="1:19" s="44" customFormat="1" x14ac:dyDescent="0.25">
      <c r="A100" s="42"/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</row>
    <row r="101" spans="1:19" s="44" customFormat="1" x14ac:dyDescent="0.25">
      <c r="A101" s="42"/>
      <c r="B101" s="43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</row>
    <row r="102" spans="1:19" s="44" customFormat="1" x14ac:dyDescent="0.25">
      <c r="A102" s="42"/>
      <c r="B102" s="43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</row>
    <row r="103" spans="1:19" s="44" customFormat="1" x14ac:dyDescent="0.25">
      <c r="A103" s="42"/>
      <c r="B103" s="43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G104/'2023'!G104*100-100</f>
        <v>-100</v>
      </c>
      <c r="I104" s="31">
        <f>SUM(I97:I103)</f>
        <v>0</v>
      </c>
      <c r="J104" s="31">
        <f>SUM(J97:J103)</f>
        <v>0</v>
      </c>
      <c r="K104" s="33">
        <f>I104/'2023'!I104*100-100</f>
        <v>-100</v>
      </c>
      <c r="L104" s="33">
        <f>J104/'2023'!J104*100-100</f>
        <v>-100</v>
      </c>
      <c r="M104" s="31">
        <f>SUM(M97:M103)</f>
        <v>0</v>
      </c>
      <c r="N104" s="33">
        <f>M104/'2023'!M104*100-100</f>
        <v>-100</v>
      </c>
      <c r="O104" s="31">
        <f>SUM(O97:O103)</f>
        <v>0</v>
      </c>
      <c r="P104" s="31">
        <f>SUM(P97:P103)</f>
        <v>0</v>
      </c>
      <c r="Q104" s="33">
        <f>O104/'2023'!O104*100-100</f>
        <v>-100</v>
      </c>
      <c r="R104" s="33">
        <f>P104/'2023'!P104*100-100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4857334</v>
      </c>
      <c r="H105" s="38">
        <f>G105/'2023'!G105*100-100</f>
        <v>-37.695143043756886</v>
      </c>
      <c r="I105" s="35">
        <f>I104+I93+I82+I71+I60+I49+I38+I27+I16</f>
        <v>4110927</v>
      </c>
      <c r="J105" s="35">
        <f>J104+J93+J82+J71+J60+J49+J38+J27+J16</f>
        <v>746407</v>
      </c>
      <c r="K105" s="38">
        <f>I105/'2023'!I105*100-100</f>
        <v>-37.831319507172509</v>
      </c>
      <c r="L105" s="38">
        <f>J105/'2023'!J105*100-100</f>
        <v>-36.934313106707926</v>
      </c>
      <c r="M105" s="35">
        <f>M104+M93+M82+M71+M60+M49+M38+M27+M16</f>
        <v>13324822</v>
      </c>
      <c r="N105" s="38">
        <f>M105/'2023'!M105*100-100</f>
        <v>-38.513731762906154</v>
      </c>
      <c r="O105" s="35">
        <f>O104+O93+O82+O71+O60+O49+O38+O27+O16</f>
        <v>11501903</v>
      </c>
      <c r="P105" s="35">
        <f>P104+P93+P82+P71+P60+P49+P38+P27+P16</f>
        <v>1822919</v>
      </c>
      <c r="Q105" s="38">
        <f>O105/'2023'!O105*100-100</f>
        <v>-38.255732825331876</v>
      </c>
      <c r="R105" s="38">
        <f>P105/'2023'!P105*100-100</f>
        <v>-40.093160425025545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/>
      <c r="B108" s="43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</row>
    <row r="109" spans="1:19" s="44" customFormat="1" x14ac:dyDescent="0.25">
      <c r="A109" s="42"/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</row>
    <row r="110" spans="1:19" s="44" customFormat="1" x14ac:dyDescent="0.25">
      <c r="A110" s="42"/>
      <c r="B110" s="43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</row>
    <row r="111" spans="1:19" s="44" customFormat="1" x14ac:dyDescent="0.25">
      <c r="A111" s="42"/>
      <c r="B111" s="43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</row>
    <row r="112" spans="1:19" s="44" customFormat="1" x14ac:dyDescent="0.25">
      <c r="A112" s="42"/>
      <c r="B112" s="43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</row>
    <row r="113" spans="1:19" s="44" customFormat="1" x14ac:dyDescent="0.25">
      <c r="A113" s="42"/>
      <c r="B113" s="43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</row>
    <row r="114" spans="1:19" s="44" customFormat="1" x14ac:dyDescent="0.25">
      <c r="A114" s="42"/>
      <c r="B114" s="43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G115/'2023'!G115*100-100</f>
        <v>-100</v>
      </c>
      <c r="I115" s="31">
        <f>SUM(I108:I114)</f>
        <v>0</v>
      </c>
      <c r="J115" s="31">
        <f>SUM(J108:J114)</f>
        <v>0</v>
      </c>
      <c r="K115" s="33">
        <f>I115/'2023'!I115*100-100</f>
        <v>-100</v>
      </c>
      <c r="L115" s="33">
        <f>J115/'2023'!J115*100-100</f>
        <v>-100</v>
      </c>
      <c r="M115" s="31">
        <f>SUM(M108:M114)</f>
        <v>0</v>
      </c>
      <c r="N115" s="33">
        <f>M115/'2023'!M115*100-100</f>
        <v>-100</v>
      </c>
      <c r="O115" s="31">
        <f>SUM(O108:O114)</f>
        <v>0</v>
      </c>
      <c r="P115" s="31">
        <f>SUM(P108:P114)</f>
        <v>0</v>
      </c>
      <c r="Q115" s="33">
        <f>O115/'2023'!O115*100-100</f>
        <v>-100</v>
      </c>
      <c r="R115" s="33">
        <f>P115/'2023'!P115*100-100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4857334</v>
      </c>
      <c r="H116" s="38">
        <f>G116/'2023'!G116*100-100</f>
        <v>-44.113844822745953</v>
      </c>
      <c r="I116" s="35">
        <f>I115+I104+I93+I82+I71+I60+I49+I38+I27+I16</f>
        <v>4110927</v>
      </c>
      <c r="J116" s="35">
        <f>J115+J104+J93+J82+J71+J60+J49+J38+J27+J16</f>
        <v>746407</v>
      </c>
      <c r="K116" s="38">
        <f>I116/'2023'!I116*100-100</f>
        <v>-44.306381306879182</v>
      </c>
      <c r="L116" s="38">
        <f>J116/'2023'!J116*100-100</f>
        <v>-43.029107243036123</v>
      </c>
      <c r="M116" s="35">
        <f>M115+M104+M93+M82+M71+M60+M49+M38+M27+M16</f>
        <v>13324822</v>
      </c>
      <c r="N116" s="38">
        <f>M116/'2023'!M116*100-100</f>
        <v>-45.04340123901256</v>
      </c>
      <c r="O116" s="35">
        <f>O115+O104+O93+O82+O71+O60+O49+O38+O27+O16</f>
        <v>11501903</v>
      </c>
      <c r="P116" s="35">
        <f>P115+P104+P93+P82+P71+P60+P49+P38+P27+P16</f>
        <v>1822919</v>
      </c>
      <c r="Q116" s="38">
        <f>O116/'2023'!O116*100-100</f>
        <v>-44.934980886982281</v>
      </c>
      <c r="R116" s="38">
        <f>P116/'2023'!P116*100-100</f>
        <v>-45.717766295518103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/>
      <c r="B119" s="43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</row>
    <row r="120" spans="1:19" s="44" customFormat="1" x14ac:dyDescent="0.25">
      <c r="A120" s="42"/>
      <c r="B120" s="43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</row>
    <row r="121" spans="1:19" s="44" customFormat="1" x14ac:dyDescent="0.25">
      <c r="A121" s="42"/>
      <c r="B121" s="43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</row>
    <row r="122" spans="1:19" s="44" customFormat="1" x14ac:dyDescent="0.25">
      <c r="A122" s="42"/>
      <c r="B122" s="43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 s="44" customFormat="1" x14ac:dyDescent="0.25">
      <c r="A123" s="42"/>
      <c r="B123" s="43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</row>
    <row r="124" spans="1:19" s="44" customFormat="1" x14ac:dyDescent="0.25">
      <c r="A124" s="42"/>
      <c r="B124" s="43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</row>
    <row r="125" spans="1:19" s="44" customFormat="1" x14ac:dyDescent="0.25">
      <c r="A125" s="42"/>
      <c r="B125" s="43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G126/'2023'!G126*100-100</f>
        <v>-100</v>
      </c>
      <c r="I126" s="31">
        <f>SUM(I119:I125)</f>
        <v>0</v>
      </c>
      <c r="J126" s="31">
        <f>SUM(J119:J125)</f>
        <v>0</v>
      </c>
      <c r="K126" s="33">
        <f>I126/'2023'!I126*100-100</f>
        <v>-100</v>
      </c>
      <c r="L126" s="33">
        <f>J126/'2023'!J126*100-100</f>
        <v>-100</v>
      </c>
      <c r="M126" s="31">
        <f>SUM(M119:M125)</f>
        <v>0</v>
      </c>
      <c r="N126" s="33">
        <f>M126/'2023'!M126*100-100</f>
        <v>-100</v>
      </c>
      <c r="O126" s="31">
        <f>SUM(O119:O125)</f>
        <v>0</v>
      </c>
      <c r="P126" s="31">
        <f>SUM(P119:P125)</f>
        <v>0</v>
      </c>
      <c r="Q126" s="33">
        <f>O126/'2023'!O126*100-100</f>
        <v>-100</v>
      </c>
      <c r="R126" s="33">
        <f>P126/'2023'!P126*100-100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4857334</v>
      </c>
      <c r="H127" s="38">
        <f>G127/'2023'!G127*100-100</f>
        <v>-48.622197513493816</v>
      </c>
      <c r="I127" s="35">
        <f>I126+I115+I104+I93+I82+I71+I60+I49+I38+I27+I16</f>
        <v>4110927</v>
      </c>
      <c r="J127" s="35">
        <f>J126+J115+J104+J93+J82+J71+J60+J49+J38+J27+J16</f>
        <v>746407</v>
      </c>
      <c r="K127" s="38">
        <f>I127/'2023'!I127*100-100</f>
        <v>-48.842387578497096</v>
      </c>
      <c r="L127" s="38">
        <f>J127/'2023'!J127*100-100</f>
        <v>-47.37468114178386</v>
      </c>
      <c r="M127" s="35">
        <f>M126+M115+M104+M93+M82+M71+M60+M49+M38+M27+M16</f>
        <v>13324822</v>
      </c>
      <c r="N127" s="38">
        <f>M127/'2023'!M127*100-100</f>
        <v>-49.345550982169627</v>
      </c>
      <c r="O127" s="35">
        <f>O126+O115+O104+O93+O82+O71+O60+O49+O38+O27+O16</f>
        <v>11501903</v>
      </c>
      <c r="P127" s="35">
        <f>P126+P115+P104+P93+P82+P71+P60+P49+P38+P27+P16</f>
        <v>1822919</v>
      </c>
      <c r="Q127" s="38">
        <f>O127/'2023'!O127*100-100</f>
        <v>-49.323711248636037</v>
      </c>
      <c r="R127" s="38">
        <f>P127/'2023'!P127*100-100</f>
        <v>-49.482918204693341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/>
      <c r="B130" s="43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19" s="44" customFormat="1" x14ac:dyDescent="0.25">
      <c r="A131" s="42"/>
      <c r="B131" s="43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19" s="44" customFormat="1" x14ac:dyDescent="0.25">
      <c r="A132" s="42"/>
      <c r="B132" s="43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</row>
    <row r="133" spans="1:19" s="44" customFormat="1" x14ac:dyDescent="0.25">
      <c r="A133" s="42"/>
      <c r="B133" s="4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</row>
    <row r="134" spans="1:19" s="44" customFormat="1" x14ac:dyDescent="0.25">
      <c r="A134" s="42"/>
      <c r="B134" s="43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s="44" customFormat="1" x14ac:dyDescent="0.25">
      <c r="A135" s="42"/>
      <c r="B135" s="43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</row>
    <row r="136" spans="1:19" s="44" customFormat="1" x14ac:dyDescent="0.25">
      <c r="A136" s="42"/>
      <c r="B136" s="43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G137/'2023'!G137*100-100</f>
        <v>-100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0</v>
      </c>
      <c r="N137" s="33">
        <f>M137/'2023'!M137*100-100</f>
        <v>-100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4857334</v>
      </c>
      <c r="H138" s="38">
        <f>G138/'2023'!G138*100-100</f>
        <v>-52.034379613731979</v>
      </c>
      <c r="I138" s="35">
        <f>I137+I126+I115+I104+I93+I82+I71+I60+I49+I38+I27+I16</f>
        <v>4110927</v>
      </c>
      <c r="J138" s="35">
        <f>J137+J126+J115+J104+J93+J82+J71+J60+J49+J38+J27+J16</f>
        <v>746407</v>
      </c>
      <c r="K138" s="38">
        <f>I138/'2023'!I138*100-100</f>
        <v>-52.076915643032315</v>
      </c>
      <c r="L138" s="38">
        <f>J138/'2023'!J138*100-100</f>
        <v>-51.79874745079502</v>
      </c>
      <c r="M138" s="35">
        <f>M137+M126+M115+M104+M93+M82+M71+M60+M49+M38+M27+M16</f>
        <v>13324822</v>
      </c>
      <c r="N138" s="38">
        <f>M138/'2023'!M138*100-100</f>
        <v>-52.696508959276635</v>
      </c>
      <c r="O138" s="35">
        <f>O137+O126+O115+O104+O93+O82+O71+O60+O49+O38+O27+O16</f>
        <v>11501903</v>
      </c>
      <c r="P138" s="35">
        <f>P137+P126+P115+P104+P93+P82+P71+P60+P49+P38+P27+P16</f>
        <v>1822919</v>
      </c>
      <c r="Q138" s="38">
        <f>O138/'2023'!O138*100-100</f>
        <v>-52.594537436741696</v>
      </c>
      <c r="R138" s="38">
        <f>P138/'2023'!P138*100-100</f>
        <v>-53.329928289259776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16" activePane="bottomRight" state="frozen"/>
      <selection pane="topRight"/>
      <selection pane="bottomLeft"/>
      <selection pane="bottomRight" activeCell="N140" sqref="N140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90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87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86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7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x14ac:dyDescent="0.25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103" t="s">
        <v>3</v>
      </c>
      <c r="D3" s="103" t="s">
        <v>4</v>
      </c>
      <c r="E3" s="103" t="s">
        <v>5</v>
      </c>
      <c r="F3" s="103" t="s">
        <v>6</v>
      </c>
      <c r="G3" s="103" t="s">
        <v>7</v>
      </c>
      <c r="H3" s="89"/>
      <c r="I3" s="103" t="s">
        <v>7</v>
      </c>
      <c r="J3" s="89"/>
      <c r="K3" s="89"/>
      <c r="L3" s="89"/>
      <c r="M3" s="103" t="s">
        <v>8</v>
      </c>
      <c r="N3" s="89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1"/>
      <c r="D4" s="91"/>
      <c r="E4" s="91"/>
      <c r="F4" s="91"/>
      <c r="G4" s="91"/>
      <c r="H4" s="91"/>
      <c r="I4" s="107" t="s">
        <v>10</v>
      </c>
      <c r="J4" s="91"/>
      <c r="K4" s="91"/>
      <c r="L4" s="91"/>
      <c r="M4" s="91"/>
      <c r="N4" s="91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1"/>
      <c r="D5" s="91"/>
      <c r="E5" s="91"/>
      <c r="F5" s="91"/>
      <c r="G5" s="91"/>
      <c r="H5" s="91"/>
      <c r="I5" s="6" t="s">
        <v>11</v>
      </c>
      <c r="J5" s="6" t="s">
        <v>12</v>
      </c>
      <c r="K5" s="36" t="s">
        <v>11</v>
      </c>
      <c r="L5" s="36" t="s">
        <v>12</v>
      </c>
      <c r="M5" s="91"/>
      <c r="N5" s="91"/>
      <c r="O5" s="6" t="s">
        <v>11</v>
      </c>
      <c r="P5" s="6" t="s">
        <v>12</v>
      </c>
      <c r="Q5" s="36" t="s">
        <v>11</v>
      </c>
      <c r="R5" s="36" t="s">
        <v>12</v>
      </c>
      <c r="S5" s="106"/>
    </row>
    <row r="6" spans="1:19" ht="38.25" customHeight="1" x14ac:dyDescent="0.25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15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18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2" spans="1:19" ht="13.8" thickBot="1" x14ac:dyDescent="0.3">
      <c r="A2" s="118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19" x14ac:dyDescent="0.25">
      <c r="A3" s="119" t="s">
        <v>2</v>
      </c>
      <c r="B3" s="113"/>
      <c r="C3" s="112" t="s">
        <v>3</v>
      </c>
      <c r="D3" s="112" t="s">
        <v>4</v>
      </c>
      <c r="E3" s="112" t="s">
        <v>5</v>
      </c>
      <c r="F3" s="112" t="s">
        <v>6</v>
      </c>
      <c r="G3" s="112" t="s">
        <v>7</v>
      </c>
      <c r="H3" s="113"/>
      <c r="I3" s="112" t="s">
        <v>7</v>
      </c>
      <c r="J3" s="113"/>
      <c r="K3" s="113"/>
      <c r="L3" s="113"/>
      <c r="M3" s="112" t="s">
        <v>8</v>
      </c>
      <c r="N3" s="113"/>
      <c r="O3" s="112" t="s">
        <v>8</v>
      </c>
      <c r="P3" s="113"/>
      <c r="Q3" s="113"/>
      <c r="R3" s="113"/>
      <c r="S3" s="114" t="s">
        <v>9</v>
      </c>
    </row>
    <row r="4" spans="1:19" x14ac:dyDescent="0.25">
      <c r="A4" s="120"/>
      <c r="B4" s="117"/>
      <c r="C4" s="117"/>
      <c r="D4" s="117"/>
      <c r="E4" s="117"/>
      <c r="F4" s="117"/>
      <c r="G4" s="117"/>
      <c r="H4" s="117"/>
      <c r="I4" s="116" t="s">
        <v>10</v>
      </c>
      <c r="J4" s="117"/>
      <c r="K4" s="117"/>
      <c r="L4" s="117"/>
      <c r="M4" s="117"/>
      <c r="N4" s="117"/>
      <c r="O4" s="116" t="s">
        <v>10</v>
      </c>
      <c r="P4" s="117"/>
      <c r="Q4" s="117"/>
      <c r="R4" s="117"/>
      <c r="S4" s="115"/>
    </row>
    <row r="5" spans="1:19" ht="39.6" x14ac:dyDescent="0.25">
      <c r="A5" s="120"/>
      <c r="B5" s="117"/>
      <c r="C5" s="117"/>
      <c r="D5" s="117"/>
      <c r="E5" s="117"/>
      <c r="F5" s="117"/>
      <c r="G5" s="117"/>
      <c r="H5" s="117"/>
      <c r="I5" s="10" t="s">
        <v>11</v>
      </c>
      <c r="J5" s="10" t="s">
        <v>12</v>
      </c>
      <c r="K5" s="10" t="s">
        <v>11</v>
      </c>
      <c r="L5" s="10" t="s">
        <v>12</v>
      </c>
      <c r="M5" s="117"/>
      <c r="N5" s="117"/>
      <c r="O5" s="10" t="s">
        <v>11</v>
      </c>
      <c r="P5" s="10" t="s">
        <v>12</v>
      </c>
      <c r="Q5" s="10" t="s">
        <v>11</v>
      </c>
      <c r="R5" s="10" t="s">
        <v>12</v>
      </c>
      <c r="S5" s="115"/>
    </row>
    <row r="6" spans="1:19" ht="53.4" thickBot="1" x14ac:dyDescent="0.3">
      <c r="A6" s="121"/>
      <c r="B6" s="12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10" t="s">
        <v>72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</row>
    <row r="8" spans="1:19" x14ac:dyDescent="0.25">
      <c r="A8" s="110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10" t="s">
        <v>31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10" t="s">
        <v>32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10" t="s">
        <v>33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10" t="s">
        <v>34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10" t="s">
        <v>35</v>
      </c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10" t="s">
        <v>36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10" t="s">
        <v>37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10" t="s">
        <v>38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10" t="s">
        <v>39</v>
      </c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10" t="s">
        <v>40</v>
      </c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10" t="s">
        <v>41</v>
      </c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Theresa Schauerte</cp:lastModifiedBy>
  <dcterms:created xsi:type="dcterms:W3CDTF">2020-11-19T07:13:21Z</dcterms:created>
  <dcterms:modified xsi:type="dcterms:W3CDTF">2024-08-23T05:56:10Z</dcterms:modified>
</cp:coreProperties>
</file>