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"/>
    </mc:Choice>
  </mc:AlternateContent>
  <xr:revisionPtr revIDLastSave="0" documentId="13_ncr:1_{6F028E3C-92A5-4A1C-934C-A35D5313199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3" i="7" l="1"/>
  <c r="Q113" i="7"/>
  <c r="N113" i="7"/>
  <c r="L113" i="7"/>
  <c r="K113" i="7"/>
  <c r="H113" i="7"/>
  <c r="R104" i="7"/>
  <c r="Q104" i="7"/>
  <c r="N104" i="7"/>
  <c r="L104" i="7"/>
  <c r="K104" i="7"/>
  <c r="H104" i="7"/>
  <c r="R95" i="7"/>
  <c r="Q95" i="7"/>
  <c r="N95" i="7"/>
  <c r="L95" i="7"/>
  <c r="K95" i="7"/>
  <c r="H95" i="7"/>
  <c r="N115" i="6"/>
  <c r="P113" i="7"/>
  <c r="O113" i="7"/>
  <c r="M113" i="7"/>
  <c r="J113" i="7"/>
  <c r="I113" i="7"/>
  <c r="G113" i="7"/>
  <c r="P104" i="7"/>
  <c r="O104" i="7"/>
  <c r="M104" i="7"/>
  <c r="J104" i="7"/>
  <c r="I104" i="7"/>
  <c r="G104" i="7"/>
  <c r="P95" i="7"/>
  <c r="O95" i="7"/>
  <c r="M95" i="7"/>
  <c r="J95" i="7"/>
  <c r="I95" i="7"/>
  <c r="G95" i="7"/>
  <c r="P86" i="7"/>
  <c r="R86" i="7" s="1"/>
  <c r="O86" i="7"/>
  <c r="Q86" i="7" s="1"/>
  <c r="M86" i="7"/>
  <c r="N86" i="7" s="1"/>
  <c r="J86" i="7"/>
  <c r="L86" i="7" s="1"/>
  <c r="I86" i="7"/>
  <c r="K86" i="7" s="1"/>
  <c r="G86" i="7"/>
  <c r="H86" i="7" s="1"/>
  <c r="P77" i="7"/>
  <c r="R77" i="7" s="1"/>
  <c r="O77" i="7"/>
  <c r="Q77" i="7" s="1"/>
  <c r="M77" i="7"/>
  <c r="N77" i="7" s="1"/>
  <c r="J77" i="7"/>
  <c r="L77" i="7" s="1"/>
  <c r="I77" i="7"/>
  <c r="K77" i="7" s="1"/>
  <c r="G77" i="7"/>
  <c r="H77" i="7" s="1"/>
  <c r="P68" i="7"/>
  <c r="R68" i="7" s="1"/>
  <c r="O68" i="7"/>
  <c r="Q68" i="7" s="1"/>
  <c r="M68" i="7"/>
  <c r="N68" i="7" s="1"/>
  <c r="J68" i="7"/>
  <c r="L68" i="7" s="1"/>
  <c r="I68" i="7"/>
  <c r="K68" i="7" s="1"/>
  <c r="G68" i="7"/>
  <c r="H68" i="7" s="1"/>
  <c r="P59" i="7"/>
  <c r="R59" i="7" s="1"/>
  <c r="O59" i="7"/>
  <c r="Q59" i="7" s="1"/>
  <c r="M59" i="7"/>
  <c r="N59" i="7" s="1"/>
  <c r="J59" i="7"/>
  <c r="L59" i="7" s="1"/>
  <c r="I59" i="7"/>
  <c r="K59" i="7" s="1"/>
  <c r="G59" i="7"/>
  <c r="H59" i="7" s="1"/>
  <c r="P50" i="7"/>
  <c r="R50" i="7" s="1"/>
  <c r="O50" i="7"/>
  <c r="Q50" i="7" s="1"/>
  <c r="M50" i="7"/>
  <c r="N50" i="7" s="1"/>
  <c r="J50" i="7"/>
  <c r="L50" i="7" s="1"/>
  <c r="I50" i="7"/>
  <c r="K50" i="7" s="1"/>
  <c r="G50" i="7"/>
  <c r="H50" i="7" s="1"/>
  <c r="P41" i="7"/>
  <c r="R41" i="7" s="1"/>
  <c r="O41" i="7"/>
  <c r="Q41" i="7" s="1"/>
  <c r="M41" i="7"/>
  <c r="N41" i="7" s="1"/>
  <c r="J41" i="7"/>
  <c r="L41" i="7" s="1"/>
  <c r="I41" i="7"/>
  <c r="K41" i="7" s="1"/>
  <c r="G41" i="7"/>
  <c r="H41" i="7" s="1"/>
  <c r="P32" i="7"/>
  <c r="R32" i="7" s="1"/>
  <c r="O32" i="7"/>
  <c r="Q32" i="7" s="1"/>
  <c r="M32" i="7"/>
  <c r="N32" i="7" s="1"/>
  <c r="J32" i="7"/>
  <c r="L32" i="7" s="1"/>
  <c r="I32" i="7"/>
  <c r="K32" i="7" s="1"/>
  <c r="G32" i="7"/>
  <c r="H32" i="7" s="1"/>
  <c r="P23" i="7"/>
  <c r="R23" i="7" s="1"/>
  <c r="O23" i="7"/>
  <c r="Q23" i="7" s="1"/>
  <c r="M23" i="7"/>
  <c r="N23" i="7" s="1"/>
  <c r="J23" i="7"/>
  <c r="L23" i="7" s="1"/>
  <c r="I23" i="7"/>
  <c r="K23" i="7" s="1"/>
  <c r="G23" i="7"/>
  <c r="H23" i="7" s="1"/>
  <c r="P14" i="7"/>
  <c r="R14" i="7" s="1"/>
  <c r="O14" i="7"/>
  <c r="Q14" i="7" s="1"/>
  <c r="M14" i="7"/>
  <c r="N14" i="7" s="1"/>
  <c r="J14" i="7"/>
  <c r="L14" i="7" s="1"/>
  <c r="I14" i="7"/>
  <c r="K14" i="7" s="1"/>
  <c r="G14" i="7"/>
  <c r="H14" i="7" s="1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I33" i="7" l="1"/>
  <c r="K33" i="7" s="1"/>
  <c r="P42" i="7"/>
  <c r="R42" i="7" s="1"/>
  <c r="P24" i="7"/>
  <c r="R24" i="7" s="1"/>
  <c r="P87" i="7"/>
  <c r="R87" i="7" s="1"/>
  <c r="J33" i="7"/>
  <c r="L33" i="7" s="1"/>
  <c r="J69" i="7"/>
  <c r="L69" i="7" s="1"/>
  <c r="I87" i="7"/>
  <c r="K87" i="7" s="1"/>
  <c r="P51" i="7"/>
  <c r="R51" i="7" s="1"/>
  <c r="P96" i="7"/>
  <c r="R96" i="7" s="1"/>
  <c r="M87" i="7"/>
  <c r="N87" i="7" s="1"/>
  <c r="G105" i="7"/>
  <c r="H105" i="7" s="1"/>
  <c r="P33" i="7"/>
  <c r="R33" i="7" s="1"/>
  <c r="I105" i="7"/>
  <c r="K105" i="7" s="1"/>
  <c r="O96" i="7"/>
  <c r="Q96" i="7" s="1"/>
  <c r="P78" i="7"/>
  <c r="R78" i="7" s="1"/>
  <c r="J105" i="7"/>
  <c r="L105" i="7" s="1"/>
  <c r="G87" i="7"/>
  <c r="H87" i="7" s="1"/>
  <c r="P105" i="7"/>
  <c r="R105" i="7" s="1"/>
  <c r="G69" i="7"/>
  <c r="H69" i="7" s="1"/>
  <c r="O60" i="7"/>
  <c r="Q60" i="7" s="1"/>
  <c r="P60" i="7"/>
  <c r="R60" i="7" s="1"/>
  <c r="J87" i="7"/>
  <c r="L87" i="7" s="1"/>
  <c r="O51" i="7"/>
  <c r="Q51" i="7" s="1"/>
  <c r="I69" i="7"/>
  <c r="K69" i="7" s="1"/>
  <c r="I24" i="7"/>
  <c r="K24" i="7" s="1"/>
  <c r="J51" i="7"/>
  <c r="L51" i="7" s="1"/>
  <c r="P69" i="7"/>
  <c r="R69" i="7" s="1"/>
  <c r="O114" i="7"/>
  <c r="Q114" i="7" s="1"/>
  <c r="G24" i="7"/>
  <c r="H24" i="7" s="1"/>
  <c r="I51" i="7"/>
  <c r="K51" i="7" s="1"/>
  <c r="G42" i="7"/>
  <c r="H42" i="7" s="1"/>
  <c r="P114" i="7"/>
  <c r="R114" i="7" s="1"/>
  <c r="M105" i="7"/>
  <c r="N105" i="7" s="1"/>
  <c r="G114" i="7"/>
  <c r="H114" i="7" s="1"/>
  <c r="I96" i="7"/>
  <c r="K96" i="7" s="1"/>
  <c r="I114" i="7"/>
  <c r="K114" i="7" s="1"/>
  <c r="M51" i="7"/>
  <c r="N51" i="7" s="1"/>
  <c r="O69" i="7"/>
  <c r="Q69" i="7" s="1"/>
  <c r="J24" i="7"/>
  <c r="L24" i="7" s="1"/>
  <c r="J42" i="7"/>
  <c r="L42" i="7" s="1"/>
  <c r="J60" i="7"/>
  <c r="L60" i="7" s="1"/>
  <c r="J78" i="7"/>
  <c r="L78" i="7" s="1"/>
  <c r="J96" i="7"/>
  <c r="L96" i="7" s="1"/>
  <c r="J114" i="7"/>
  <c r="L114" i="7" s="1"/>
  <c r="O87" i="7"/>
  <c r="Q87" i="7" s="1"/>
  <c r="O105" i="7"/>
  <c r="Q105" i="7" s="1"/>
  <c r="I42" i="7"/>
  <c r="K42" i="7" s="1"/>
  <c r="I60" i="7"/>
  <c r="K60" i="7" s="1"/>
  <c r="I78" i="7"/>
  <c r="K78" i="7" s="1"/>
  <c r="M33" i="7"/>
  <c r="N33" i="7" s="1"/>
  <c r="M69" i="7"/>
  <c r="N69" i="7" s="1"/>
  <c r="O33" i="7"/>
  <c r="Q33" i="7" s="1"/>
  <c r="G60" i="7"/>
  <c r="H60" i="7" s="1"/>
  <c r="G78" i="7"/>
  <c r="H78" i="7" s="1"/>
  <c r="G96" i="7"/>
  <c r="H96" i="7" s="1"/>
  <c r="M24" i="7"/>
  <c r="N24" i="7" s="1"/>
  <c r="M42" i="7"/>
  <c r="N42" i="7" s="1"/>
  <c r="M60" i="7"/>
  <c r="N60" i="7" s="1"/>
  <c r="M78" i="7"/>
  <c r="N78" i="7" s="1"/>
  <c r="M96" i="7"/>
  <c r="N96" i="7" s="1"/>
  <c r="M114" i="7"/>
  <c r="N114" i="7" s="1"/>
  <c r="O24" i="7"/>
  <c r="Q24" i="7" s="1"/>
  <c r="G33" i="7"/>
  <c r="H33" i="7" s="1"/>
  <c r="O42" i="7"/>
  <c r="Q42" i="7" s="1"/>
  <c r="G51" i="7"/>
  <c r="H51" i="7" s="1"/>
  <c r="O78" i="7"/>
  <c r="Q78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I23" i="3" l="1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<sst xmlns="http://schemas.openxmlformats.org/spreadsheetml/2006/main" count="1297" uniqueCount="86">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</sst>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20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104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2" borderId="0" xfId="111" applyFont="1" applyAlignment="1">
      <alignment horizontal="right"/>
    </xf>
    <xf numFmtId="0" fontId="10" fillId="2" borderId="0" xfId="112" applyFont="1" applyAlignment="1">
      <alignment horizontal="right"/>
    </xf>
    <xf numFmtId="0" fontId="10" fillId="2" borderId="0" xfId="113" applyFont="1" applyAlignment="1">
      <alignment horizontal="right"/>
    </xf>
    <xf numFmtId="0" fontId="10" fillId="2" borderId="0" xfId="114" applyFont="1" applyAlignment="1">
      <alignment horizontal="right"/>
    </xf>
    <xf numFmtId="0" fontId="10" fillId="2" borderId="0" xfId="115" applyFont="1" applyAlignment="1">
      <alignment horizontal="right"/>
    </xf>
    <xf numFmtId="0" fontId="10" fillId="2" borderId="0" xfId="116" applyFont="1" applyAlignment="1">
      <alignment horizontal="right"/>
    </xf>
    <xf numFmtId="0" fontId="10" fillId="2" borderId="0" xfId="117" applyFont="1" applyAlignment="1">
      <alignment horizontal="right"/>
    </xf>
    <xf numFmtId="0" fontId="10" fillId="2" borderId="0" xfId="118" applyFont="1" applyAlignment="1">
      <alignment horizontal="right"/>
    </xf>
    <xf numFmtId="0" fontId="10" fillId="2" borderId="0" xfId="119" applyFont="1" applyAlignment="1">
      <alignment horizontal="right"/>
    </xf>
  </cellXfs>
  <cellStyles count="120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52" activePane="bottomRight" state="frozen"/>
      <selection pane="topRight"/>
      <selection pane="bottomLeft"/>
      <selection pane="bottomRight" activeCell="U69" sqref="U6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218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8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85" t="s">
        <v>2</v>
      </c>
      <c r="B3" s="77"/>
      <c r="C3" s="76" t="s">
        <v>3</v>
      </c>
      <c r="D3" s="76" t="s">
        <v>4</v>
      </c>
      <c r="E3" s="76" t="s">
        <v>5</v>
      </c>
      <c r="F3" s="76" t="s">
        <v>6</v>
      </c>
      <c r="G3" s="89" t="s">
        <v>7</v>
      </c>
      <c r="H3" s="90"/>
      <c r="I3" s="76" t="s">
        <v>7</v>
      </c>
      <c r="J3" s="77"/>
      <c r="K3" s="77"/>
      <c r="L3" s="77"/>
      <c r="M3" s="89" t="s">
        <v>8</v>
      </c>
      <c r="N3" s="90"/>
      <c r="O3" s="76" t="s">
        <v>8</v>
      </c>
      <c r="P3" s="77"/>
      <c r="Q3" s="77"/>
      <c r="R3" s="77"/>
      <c r="S3" s="78" t="s">
        <v>9</v>
      </c>
    </row>
    <row r="4" spans="1:19" s="23" customFormat="1" x14ac:dyDescent="0.25">
      <c r="A4" s="86"/>
      <c r="B4" s="81"/>
      <c r="C4" s="81"/>
      <c r="D4" s="81"/>
      <c r="E4" s="81"/>
      <c r="F4" s="81"/>
      <c r="G4" s="91"/>
      <c r="H4" s="92"/>
      <c r="I4" s="80" t="s">
        <v>10</v>
      </c>
      <c r="J4" s="81"/>
      <c r="K4" s="81"/>
      <c r="L4" s="81"/>
      <c r="M4" s="91"/>
      <c r="N4" s="92"/>
      <c r="O4" s="80" t="s">
        <v>10</v>
      </c>
      <c r="P4" s="81"/>
      <c r="Q4" s="81"/>
      <c r="R4" s="81"/>
      <c r="S4" s="79"/>
    </row>
    <row r="5" spans="1:19" s="23" customFormat="1" ht="25.5" customHeight="1" x14ac:dyDescent="0.25">
      <c r="A5" s="86"/>
      <c r="B5" s="81"/>
      <c r="C5" s="81"/>
      <c r="D5" s="81"/>
      <c r="E5" s="81"/>
      <c r="F5" s="81"/>
      <c r="G5" s="93"/>
      <c r="H5" s="94"/>
      <c r="I5" s="6" t="s">
        <v>11</v>
      </c>
      <c r="J5" s="6" t="s">
        <v>12</v>
      </c>
      <c r="K5" s="30" t="s">
        <v>11</v>
      </c>
      <c r="L5" s="30" t="s">
        <v>12</v>
      </c>
      <c r="M5" s="93"/>
      <c r="N5" s="94"/>
      <c r="O5" s="6" t="s">
        <v>11</v>
      </c>
      <c r="P5" s="6" t="s">
        <v>12</v>
      </c>
      <c r="Q5" s="30" t="s">
        <v>11</v>
      </c>
      <c r="R5" s="30" t="s">
        <v>12</v>
      </c>
      <c r="S5" s="79"/>
    </row>
    <row r="6" spans="1:19" s="23" customFormat="1" ht="38.25" customHeight="1" thickBot="1" x14ac:dyDescent="0.3">
      <c r="A6" s="87"/>
      <c r="B6" s="8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2" t="s">
        <v>85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19" x14ac:dyDescent="0.25">
      <c r="A8" s="82" t="s">
        <v>16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19" s="27" customFormat="1" x14ac:dyDescent="0.25">
      <c r="A9" s="31" t="s">
        <v>17</v>
      </c>
      <c r="B9" s="32" t="s">
        <v>18</v>
      </c>
      <c r="C9" s="95">
        <v>74</v>
      </c>
      <c r="D9" s="95">
        <v>71</v>
      </c>
      <c r="E9" s="95">
        <v>6041</v>
      </c>
      <c r="F9" s="95">
        <v>5761</v>
      </c>
      <c r="G9" s="95">
        <v>24131</v>
      </c>
      <c r="H9" s="95">
        <v>-1.7</v>
      </c>
      <c r="I9" s="95">
        <v>20254</v>
      </c>
      <c r="J9" s="95">
        <v>3877</v>
      </c>
      <c r="K9" s="95">
        <v>-5.0999999999999996</v>
      </c>
      <c r="L9" s="95">
        <v>20.3</v>
      </c>
      <c r="M9" s="95">
        <v>58152</v>
      </c>
      <c r="N9" s="95">
        <v>-3.4</v>
      </c>
      <c r="O9" s="95">
        <v>51047</v>
      </c>
      <c r="P9" s="95">
        <v>7105</v>
      </c>
      <c r="Q9" s="95">
        <v>-5.5</v>
      </c>
      <c r="R9" s="95">
        <v>14.3</v>
      </c>
      <c r="S9" s="95">
        <v>2.4</v>
      </c>
    </row>
    <row r="10" spans="1:19" s="27" customFormat="1" x14ac:dyDescent="0.25">
      <c r="A10" s="31" t="s">
        <v>19</v>
      </c>
      <c r="B10" s="32" t="s">
        <v>20</v>
      </c>
      <c r="C10" s="95">
        <v>213</v>
      </c>
      <c r="D10" s="95">
        <v>203</v>
      </c>
      <c r="E10" s="95">
        <v>19110</v>
      </c>
      <c r="F10" s="95">
        <v>18505</v>
      </c>
      <c r="G10" s="95">
        <v>86434</v>
      </c>
      <c r="H10" s="95">
        <v>8.6999999999999993</v>
      </c>
      <c r="I10" s="95">
        <v>74078</v>
      </c>
      <c r="J10" s="95">
        <v>12356</v>
      </c>
      <c r="K10" s="95">
        <v>6.6</v>
      </c>
      <c r="L10" s="95">
        <v>22.9</v>
      </c>
      <c r="M10" s="95">
        <v>175844</v>
      </c>
      <c r="N10" s="95">
        <v>6.8</v>
      </c>
      <c r="O10" s="95">
        <v>149424</v>
      </c>
      <c r="P10" s="95">
        <v>26420</v>
      </c>
      <c r="Q10" s="95">
        <v>5.3</v>
      </c>
      <c r="R10" s="95">
        <v>16</v>
      </c>
      <c r="S10" s="95">
        <v>2</v>
      </c>
    </row>
    <row r="11" spans="1:19" s="27" customFormat="1" x14ac:dyDescent="0.25">
      <c r="A11" s="31" t="s">
        <v>21</v>
      </c>
      <c r="B11" s="32" t="s">
        <v>22</v>
      </c>
      <c r="C11" s="95">
        <v>367</v>
      </c>
      <c r="D11" s="95">
        <v>342</v>
      </c>
      <c r="E11" s="95">
        <v>48190</v>
      </c>
      <c r="F11" s="95">
        <v>45673</v>
      </c>
      <c r="G11" s="95">
        <v>309543</v>
      </c>
      <c r="H11" s="95">
        <v>19.899999999999999</v>
      </c>
      <c r="I11" s="95">
        <v>217911</v>
      </c>
      <c r="J11" s="95">
        <v>91632</v>
      </c>
      <c r="K11" s="95">
        <v>12.2</v>
      </c>
      <c r="L11" s="95">
        <v>43</v>
      </c>
      <c r="M11" s="95">
        <v>569890</v>
      </c>
      <c r="N11" s="95">
        <v>20.2</v>
      </c>
      <c r="O11" s="95">
        <v>397016</v>
      </c>
      <c r="P11" s="95">
        <v>172874</v>
      </c>
      <c r="Q11" s="95">
        <v>10.4</v>
      </c>
      <c r="R11" s="95">
        <v>50.9</v>
      </c>
      <c r="S11" s="95">
        <v>1.8</v>
      </c>
    </row>
    <row r="12" spans="1:19" s="27" customFormat="1" x14ac:dyDescent="0.25">
      <c r="A12" s="31" t="s">
        <v>23</v>
      </c>
      <c r="B12" s="32" t="s">
        <v>24</v>
      </c>
      <c r="C12" s="95">
        <v>321</v>
      </c>
      <c r="D12" s="95">
        <v>301</v>
      </c>
      <c r="E12" s="95">
        <v>45531</v>
      </c>
      <c r="F12" s="95">
        <v>43492</v>
      </c>
      <c r="G12" s="95">
        <v>278419</v>
      </c>
      <c r="H12" s="95">
        <v>17.7</v>
      </c>
      <c r="I12" s="95">
        <v>187345</v>
      </c>
      <c r="J12" s="95">
        <v>91074</v>
      </c>
      <c r="K12" s="95">
        <v>17.3</v>
      </c>
      <c r="L12" s="95">
        <v>18.399999999999999</v>
      </c>
      <c r="M12" s="95">
        <v>478051</v>
      </c>
      <c r="N12" s="95">
        <v>11</v>
      </c>
      <c r="O12" s="95">
        <v>306428</v>
      </c>
      <c r="P12" s="95">
        <v>171623</v>
      </c>
      <c r="Q12" s="95">
        <v>11.1</v>
      </c>
      <c r="R12" s="95">
        <v>10.9</v>
      </c>
      <c r="S12" s="95">
        <v>1.7</v>
      </c>
    </row>
    <row r="13" spans="1:19" s="27" customFormat="1" x14ac:dyDescent="0.25">
      <c r="A13" s="31" t="s">
        <v>25</v>
      </c>
      <c r="B13" s="32" t="s">
        <v>26</v>
      </c>
      <c r="C13" s="95">
        <v>581</v>
      </c>
      <c r="D13" s="95">
        <v>563</v>
      </c>
      <c r="E13" s="95">
        <v>50512</v>
      </c>
      <c r="F13" s="95">
        <v>48779</v>
      </c>
      <c r="G13" s="95">
        <v>243643</v>
      </c>
      <c r="H13" s="95">
        <v>11.3</v>
      </c>
      <c r="I13" s="95">
        <v>199658</v>
      </c>
      <c r="J13" s="95">
        <v>43985</v>
      </c>
      <c r="K13" s="95">
        <v>10.1</v>
      </c>
      <c r="L13" s="95">
        <v>16.600000000000001</v>
      </c>
      <c r="M13" s="95">
        <v>490010</v>
      </c>
      <c r="N13" s="95">
        <v>8.6999999999999993</v>
      </c>
      <c r="O13" s="95">
        <v>407396</v>
      </c>
      <c r="P13" s="95">
        <v>82614</v>
      </c>
      <c r="Q13" s="95">
        <v>8</v>
      </c>
      <c r="R13" s="95">
        <v>12.2</v>
      </c>
      <c r="S13" s="95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942170</v>
      </c>
      <c r="H14" s="21">
        <f>G14/'2023'!G14*100-100</f>
        <v>15.195619932826901</v>
      </c>
      <c r="I14" s="20">
        <f>SUM(I9:I13)</f>
        <v>699246</v>
      </c>
      <c r="J14" s="20">
        <f>SUM(J9:J13)</f>
        <v>242924</v>
      </c>
      <c r="K14" s="21">
        <f>I14/'2023'!I14*100-100</f>
        <v>11.711703076023497</v>
      </c>
      <c r="L14" s="21">
        <f>J14/'2023'!J14*100-100</f>
        <v>26.556533245810087</v>
      </c>
      <c r="M14" s="20">
        <f>SUM(M9:M13)</f>
        <v>1771947</v>
      </c>
      <c r="N14" s="21">
        <f>M14/'2023'!M14*100-100</f>
        <v>12.121578354572947</v>
      </c>
      <c r="O14" s="20">
        <f>SUM(O9:O13)</f>
        <v>1311311</v>
      </c>
      <c r="P14" s="20">
        <f>SUM(P9:P13)</f>
        <v>460636</v>
      </c>
      <c r="Q14" s="21">
        <f>O14/'2023'!O14*100-100</f>
        <v>8.5203437731461378</v>
      </c>
      <c r="R14" s="21">
        <f>P14/'2023'!P14*100-100</f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2" t="s">
        <v>27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27" customFormat="1" x14ac:dyDescent="0.25">
      <c r="A18" s="31" t="s">
        <v>17</v>
      </c>
      <c r="B18" s="32" t="s">
        <v>18</v>
      </c>
      <c r="C18" s="96">
        <v>75</v>
      </c>
      <c r="D18" s="96">
        <v>71</v>
      </c>
      <c r="E18" s="96">
        <v>6206</v>
      </c>
      <c r="F18" s="96">
        <v>5691</v>
      </c>
      <c r="G18" s="96">
        <v>25323</v>
      </c>
      <c r="H18" s="96">
        <v>5.4</v>
      </c>
      <c r="I18" s="96">
        <v>21130</v>
      </c>
      <c r="J18" s="96">
        <v>4193</v>
      </c>
      <c r="K18" s="96">
        <v>1.3</v>
      </c>
      <c r="L18" s="96">
        <v>31.8</v>
      </c>
      <c r="M18" s="96">
        <v>59894</v>
      </c>
      <c r="N18" s="96">
        <v>1.8</v>
      </c>
      <c r="O18" s="96">
        <v>52126</v>
      </c>
      <c r="P18" s="96">
        <v>7768</v>
      </c>
      <c r="Q18" s="96">
        <v>-0.9</v>
      </c>
      <c r="R18" s="96">
        <v>24.4</v>
      </c>
      <c r="S18" s="96">
        <v>2.4</v>
      </c>
    </row>
    <row r="19" spans="1:19" s="27" customFormat="1" x14ac:dyDescent="0.25">
      <c r="A19" s="31" t="s">
        <v>19</v>
      </c>
      <c r="B19" s="32" t="s">
        <v>20</v>
      </c>
      <c r="C19" s="96">
        <v>213</v>
      </c>
      <c r="D19" s="96">
        <v>204</v>
      </c>
      <c r="E19" s="96">
        <v>19111</v>
      </c>
      <c r="F19" s="96">
        <v>18682</v>
      </c>
      <c r="G19" s="96">
        <v>90194</v>
      </c>
      <c r="H19" s="96">
        <v>8.3000000000000007</v>
      </c>
      <c r="I19" s="96">
        <v>78447</v>
      </c>
      <c r="J19" s="96">
        <v>11747</v>
      </c>
      <c r="K19" s="96">
        <v>9.1999999999999993</v>
      </c>
      <c r="L19" s="96">
        <v>2.6</v>
      </c>
      <c r="M19" s="96">
        <v>185874</v>
      </c>
      <c r="N19" s="96">
        <v>8.1999999999999993</v>
      </c>
      <c r="O19" s="96">
        <v>159990</v>
      </c>
      <c r="P19" s="96">
        <v>25884</v>
      </c>
      <c r="Q19" s="96">
        <v>9.6</v>
      </c>
      <c r="R19" s="96">
        <v>-0.3</v>
      </c>
      <c r="S19" s="96">
        <v>2.1</v>
      </c>
    </row>
    <row r="20" spans="1:19" s="27" customFormat="1" x14ac:dyDescent="0.25">
      <c r="A20" s="31" t="s">
        <v>21</v>
      </c>
      <c r="B20" s="32" t="s">
        <v>22</v>
      </c>
      <c r="C20" s="96">
        <v>364</v>
      </c>
      <c r="D20" s="96">
        <v>337</v>
      </c>
      <c r="E20" s="96">
        <v>48126</v>
      </c>
      <c r="F20" s="96">
        <v>45394</v>
      </c>
      <c r="G20" s="96">
        <v>316534</v>
      </c>
      <c r="H20" s="96">
        <v>3.7</v>
      </c>
      <c r="I20" s="96">
        <v>241559</v>
      </c>
      <c r="J20" s="96">
        <v>74975</v>
      </c>
      <c r="K20" s="96">
        <v>5.7</v>
      </c>
      <c r="L20" s="96">
        <v>-2.6</v>
      </c>
      <c r="M20" s="96">
        <v>581126</v>
      </c>
      <c r="N20" s="96">
        <v>3.8</v>
      </c>
      <c r="O20" s="96">
        <v>442340</v>
      </c>
      <c r="P20" s="96">
        <v>138786</v>
      </c>
      <c r="Q20" s="96">
        <v>6</v>
      </c>
      <c r="R20" s="96">
        <v>-2.7</v>
      </c>
      <c r="S20" s="96">
        <v>1.8</v>
      </c>
    </row>
    <row r="21" spans="1:19" s="27" customFormat="1" x14ac:dyDescent="0.25">
      <c r="A21" s="31" t="s">
        <v>23</v>
      </c>
      <c r="B21" s="32" t="s">
        <v>24</v>
      </c>
      <c r="C21" s="96">
        <v>322</v>
      </c>
      <c r="D21" s="96">
        <v>300</v>
      </c>
      <c r="E21" s="96">
        <v>45614</v>
      </c>
      <c r="F21" s="96">
        <v>43225</v>
      </c>
      <c r="G21" s="96">
        <v>250148</v>
      </c>
      <c r="H21" s="96">
        <v>15</v>
      </c>
      <c r="I21" s="96">
        <v>174649</v>
      </c>
      <c r="J21" s="96">
        <v>75499</v>
      </c>
      <c r="K21" s="96">
        <v>17.8</v>
      </c>
      <c r="L21" s="96">
        <v>9.1</v>
      </c>
      <c r="M21" s="96">
        <v>405819</v>
      </c>
      <c r="N21" s="96">
        <v>5</v>
      </c>
      <c r="O21" s="96">
        <v>275739</v>
      </c>
      <c r="P21" s="96">
        <v>130080</v>
      </c>
      <c r="Q21" s="96">
        <v>8.9</v>
      </c>
      <c r="R21" s="96">
        <v>-2.2000000000000002</v>
      </c>
      <c r="S21" s="96">
        <v>1.6</v>
      </c>
    </row>
    <row r="22" spans="1:19" s="27" customFormat="1" x14ac:dyDescent="0.25">
      <c r="A22" s="31" t="s">
        <v>25</v>
      </c>
      <c r="B22" s="32" t="s">
        <v>26</v>
      </c>
      <c r="C22" s="96">
        <v>579</v>
      </c>
      <c r="D22" s="96">
        <v>564</v>
      </c>
      <c r="E22" s="96">
        <v>50939</v>
      </c>
      <c r="F22" s="96">
        <v>49375</v>
      </c>
      <c r="G22" s="96">
        <v>271373</v>
      </c>
      <c r="H22" s="96">
        <v>11.4</v>
      </c>
      <c r="I22" s="96">
        <v>221717</v>
      </c>
      <c r="J22" s="96">
        <v>49656</v>
      </c>
      <c r="K22" s="96">
        <v>8.6</v>
      </c>
      <c r="L22" s="96">
        <v>25.7</v>
      </c>
      <c r="M22" s="96">
        <v>533906</v>
      </c>
      <c r="N22" s="96">
        <v>10.1</v>
      </c>
      <c r="O22" s="96">
        <v>441261</v>
      </c>
      <c r="P22" s="96">
        <v>92645</v>
      </c>
      <c r="Q22" s="96">
        <v>7.6</v>
      </c>
      <c r="R22" s="96">
        <v>23.7</v>
      </c>
      <c r="S22" s="96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953572</v>
      </c>
      <c r="H23" s="21">
        <f>G23/'2023'!G23*100-100</f>
        <v>9.1152094087168791</v>
      </c>
      <c r="I23" s="20">
        <f>SUM(I18:I22)</f>
        <v>737502</v>
      </c>
      <c r="J23" s="20">
        <f>SUM(J18:J22)</f>
        <v>216070</v>
      </c>
      <c r="K23" s="21">
        <f>I23/'2023'!I23*100-100</f>
        <v>9.4902149416993922</v>
      </c>
      <c r="L23" s="21">
        <f>J23/'2023'!J23*100-100</f>
        <v>7.854343973843811</v>
      </c>
      <c r="M23" s="20">
        <f>SUM(M18:M22)</f>
        <v>1766619</v>
      </c>
      <c r="N23" s="21">
        <f>M23/'2023'!M23*100-100</f>
        <v>6.2796738850560416</v>
      </c>
      <c r="O23" s="20">
        <f>SUM(O18:O22)</f>
        <v>1371456</v>
      </c>
      <c r="P23" s="20">
        <f>SUM(P18:P22)</f>
        <v>395163</v>
      </c>
      <c r="Q23" s="21">
        <f>O23/'2023'!O23*100-100</f>
        <v>7.1883777966395712</v>
      </c>
      <c r="R23" s="21">
        <f>P23/'2023'!P23*100-100</f>
        <v>3.2420301290123632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1895742</v>
      </c>
      <c r="H24" s="26">
        <f>G24/'2023'!G24*100-100</f>
        <v>12.054734602198835</v>
      </c>
      <c r="I24" s="25">
        <f>I23+I14</f>
        <v>1436748</v>
      </c>
      <c r="J24" s="25">
        <f>J23+J14</f>
        <v>458994</v>
      </c>
      <c r="K24" s="26">
        <f>I24/'2023'!I24*100-100</f>
        <v>10.560239350650562</v>
      </c>
      <c r="L24" s="26">
        <f>J24/'2023'!J24*100-100</f>
        <v>17.005536804967832</v>
      </c>
      <c r="M24" s="25">
        <f>M23+M14</f>
        <v>3538566</v>
      </c>
      <c r="N24" s="26">
        <f>M24/'2023'!M24*100-100</f>
        <v>9.1268901405531864</v>
      </c>
      <c r="O24" s="25">
        <f>O23+O14</f>
        <v>2682767</v>
      </c>
      <c r="P24" s="25">
        <f>P23+P14</f>
        <v>855799</v>
      </c>
      <c r="Q24" s="26">
        <f>O24/'2023'!O24*100-100</f>
        <v>7.8353204008140551</v>
      </c>
      <c r="R24" s="26">
        <f>P24/'2023'!P24*100-100</f>
        <v>13.384050165677635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1" t="s">
        <v>17</v>
      </c>
      <c r="B27" s="32" t="s">
        <v>18</v>
      </c>
      <c r="C27" s="97">
        <v>72</v>
      </c>
      <c r="D27" s="97">
        <v>69</v>
      </c>
      <c r="E27" s="97">
        <v>5742</v>
      </c>
      <c r="F27" s="97">
        <v>5418</v>
      </c>
      <c r="G27" s="97">
        <v>26214</v>
      </c>
      <c r="H27" s="97">
        <v>-17</v>
      </c>
      <c r="I27" s="97">
        <v>21488</v>
      </c>
      <c r="J27" s="97">
        <v>4726</v>
      </c>
      <c r="K27" s="97">
        <v>-21.9</v>
      </c>
      <c r="L27" s="97">
        <v>15.5</v>
      </c>
      <c r="M27" s="97">
        <v>63096</v>
      </c>
      <c r="N27" s="97">
        <v>-12.4</v>
      </c>
      <c r="O27" s="97">
        <v>54436</v>
      </c>
      <c r="P27" s="97">
        <v>8660</v>
      </c>
      <c r="Q27" s="97">
        <v>-14.9</v>
      </c>
      <c r="R27" s="97">
        <v>7.4</v>
      </c>
      <c r="S27" s="97">
        <v>2.4</v>
      </c>
    </row>
    <row r="28" spans="1:19" s="27" customFormat="1" x14ac:dyDescent="0.25">
      <c r="A28" s="31" t="s">
        <v>19</v>
      </c>
      <c r="B28" s="32" t="s">
        <v>20</v>
      </c>
      <c r="C28" s="97">
        <v>214</v>
      </c>
      <c r="D28" s="97">
        <v>208</v>
      </c>
      <c r="E28" s="97">
        <v>19150</v>
      </c>
      <c r="F28" s="97">
        <v>18750</v>
      </c>
      <c r="G28" s="97">
        <v>112913</v>
      </c>
      <c r="H28" s="97">
        <v>-2.1</v>
      </c>
      <c r="I28" s="97">
        <v>96781</v>
      </c>
      <c r="J28" s="97">
        <v>16132</v>
      </c>
      <c r="K28" s="97">
        <v>-2.5</v>
      </c>
      <c r="L28" s="97">
        <v>0.8</v>
      </c>
      <c r="M28" s="97">
        <v>232586</v>
      </c>
      <c r="N28" s="97">
        <v>-2.2000000000000002</v>
      </c>
      <c r="O28" s="97">
        <v>197222</v>
      </c>
      <c r="P28" s="97">
        <v>35364</v>
      </c>
      <c r="Q28" s="97">
        <v>-0.7</v>
      </c>
      <c r="R28" s="97">
        <v>-9.6</v>
      </c>
      <c r="S28" s="97">
        <v>2.1</v>
      </c>
    </row>
    <row r="29" spans="1:19" s="27" customFormat="1" x14ac:dyDescent="0.25">
      <c r="A29" s="31" t="s">
        <v>21</v>
      </c>
      <c r="B29" s="32" t="s">
        <v>22</v>
      </c>
      <c r="C29" s="97">
        <v>363</v>
      </c>
      <c r="D29" s="97">
        <v>339</v>
      </c>
      <c r="E29" s="97">
        <v>48030</v>
      </c>
      <c r="F29" s="97">
        <v>45723</v>
      </c>
      <c r="G29" s="97">
        <v>364373</v>
      </c>
      <c r="H29" s="97">
        <v>6.3</v>
      </c>
      <c r="I29" s="97">
        <v>252823</v>
      </c>
      <c r="J29" s="97">
        <v>111550</v>
      </c>
      <c r="K29" s="97">
        <v>0.4</v>
      </c>
      <c r="L29" s="97">
        <v>22.7</v>
      </c>
      <c r="M29" s="97">
        <v>667638</v>
      </c>
      <c r="N29" s="97">
        <v>2.6</v>
      </c>
      <c r="O29" s="97">
        <v>455128</v>
      </c>
      <c r="P29" s="97">
        <v>212510</v>
      </c>
      <c r="Q29" s="97">
        <v>-3</v>
      </c>
      <c r="R29" s="97">
        <v>17.2</v>
      </c>
      <c r="S29" s="97">
        <v>1.8</v>
      </c>
    </row>
    <row r="30" spans="1:19" s="27" customFormat="1" x14ac:dyDescent="0.25">
      <c r="A30" s="31" t="s">
        <v>23</v>
      </c>
      <c r="B30" s="32" t="s">
        <v>24</v>
      </c>
      <c r="C30" s="97">
        <v>322</v>
      </c>
      <c r="D30" s="97">
        <v>302</v>
      </c>
      <c r="E30" s="97">
        <v>45545</v>
      </c>
      <c r="F30" s="97">
        <v>43351</v>
      </c>
      <c r="G30" s="97">
        <v>311121</v>
      </c>
      <c r="H30" s="97">
        <v>5.6</v>
      </c>
      <c r="I30" s="97">
        <v>217551</v>
      </c>
      <c r="J30" s="97">
        <v>93570</v>
      </c>
      <c r="K30" s="97">
        <v>5.5</v>
      </c>
      <c r="L30" s="97">
        <v>5.7</v>
      </c>
      <c r="M30" s="97">
        <v>525316</v>
      </c>
      <c r="N30" s="97">
        <v>0.6</v>
      </c>
      <c r="O30" s="97">
        <v>350157</v>
      </c>
      <c r="P30" s="97">
        <v>175159</v>
      </c>
      <c r="Q30" s="97">
        <v>2.5</v>
      </c>
      <c r="R30" s="97">
        <v>-3.1</v>
      </c>
      <c r="S30" s="97">
        <v>1.7</v>
      </c>
    </row>
    <row r="31" spans="1:19" s="27" customFormat="1" x14ac:dyDescent="0.25">
      <c r="A31" s="31" t="s">
        <v>25</v>
      </c>
      <c r="B31" s="32" t="s">
        <v>26</v>
      </c>
      <c r="C31" s="97">
        <v>580</v>
      </c>
      <c r="D31" s="97">
        <v>564</v>
      </c>
      <c r="E31" s="97">
        <v>51142</v>
      </c>
      <c r="F31" s="97">
        <v>49298</v>
      </c>
      <c r="G31" s="97">
        <v>305033</v>
      </c>
      <c r="H31" s="97">
        <v>-2.8</v>
      </c>
      <c r="I31" s="97">
        <v>255027</v>
      </c>
      <c r="J31" s="97">
        <v>50006</v>
      </c>
      <c r="K31" s="97">
        <v>-4.3</v>
      </c>
      <c r="L31" s="97">
        <v>5.6</v>
      </c>
      <c r="M31" s="97">
        <v>596585</v>
      </c>
      <c r="N31" s="97">
        <v>-3.6</v>
      </c>
      <c r="O31" s="97">
        <v>504840</v>
      </c>
      <c r="P31" s="97">
        <v>91745</v>
      </c>
      <c r="Q31" s="97">
        <v>-3.6</v>
      </c>
      <c r="R31" s="97">
        <v>-3.6</v>
      </c>
      <c r="S31" s="9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1119654</v>
      </c>
      <c r="H32" s="21">
        <f>G32/'2023'!G32*100-100</f>
        <v>1.9717596657207253</v>
      </c>
      <c r="I32" s="20">
        <f>SUM(I27:I31)</f>
        <v>843670</v>
      </c>
      <c r="J32" s="20">
        <f>SUM(J27:J31)</f>
        <v>275984</v>
      </c>
      <c r="K32" s="21">
        <f>I32/'2023'!I32*100-100</f>
        <v>-0.87752999216344563</v>
      </c>
      <c r="L32" s="21">
        <f>J32/'2023'!J32*100-100</f>
        <v>11.795515767727309</v>
      </c>
      <c r="M32" s="20">
        <f>SUM(M27:M31)</f>
        <v>2085221</v>
      </c>
      <c r="N32" s="21">
        <f>M32/'2023'!M32*100-100</f>
        <v>-0.7731734324893722</v>
      </c>
      <c r="O32" s="20">
        <f>SUM(O27:O31)</f>
        <v>1561783</v>
      </c>
      <c r="P32" s="20">
        <f>SUM(P27:P31)</f>
        <v>523438</v>
      </c>
      <c r="Q32" s="21">
        <f>O32/'2023'!O32*100-100</f>
        <v>-2.2072180098971046</v>
      </c>
      <c r="R32" s="21">
        <f>P32/'2023'!P32*100-100</f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3015396</v>
      </c>
      <c r="H33" s="26">
        <f>G33/'2023'!G33*100-100</f>
        <v>8.0863028370451957</v>
      </c>
      <c r="I33" s="25">
        <f>I32+I23+I14</f>
        <v>2280418</v>
      </c>
      <c r="J33" s="25">
        <f>J32+J23+J14</f>
        <v>734978</v>
      </c>
      <c r="K33" s="26">
        <f>I33/'2023'!I33*100-100</f>
        <v>6.0336502135395875</v>
      </c>
      <c r="L33" s="26">
        <f>J33/'2023'!J33*100-100</f>
        <v>14.99321754395298</v>
      </c>
      <c r="M33" s="25">
        <f>M32+M23+M14</f>
        <v>5623787</v>
      </c>
      <c r="N33" s="26">
        <f>M33/'2023'!M33*100-100</f>
        <v>5.2338613626093036</v>
      </c>
      <c r="O33" s="25">
        <f>O32+O23+O14</f>
        <v>4244550</v>
      </c>
      <c r="P33" s="25">
        <f>P32+P23+P14</f>
        <v>1379237</v>
      </c>
      <c r="Q33" s="26">
        <f>O33/'2023'!O33*100-100</f>
        <v>3.9090595294342307</v>
      </c>
      <c r="R33" s="26">
        <f>P33/'2023'!P33*100-100</f>
        <v>9.5314938275036525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4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31" t="s">
        <v>17</v>
      </c>
      <c r="B36" s="32" t="s">
        <v>18</v>
      </c>
      <c r="C36" s="98">
        <v>73</v>
      </c>
      <c r="D36" s="98">
        <v>70</v>
      </c>
      <c r="E36" s="98">
        <v>5774</v>
      </c>
      <c r="F36" s="98">
        <v>5448</v>
      </c>
      <c r="G36" s="98">
        <v>31578</v>
      </c>
      <c r="H36" s="98">
        <v>0.2</v>
      </c>
      <c r="I36" s="98">
        <v>25863</v>
      </c>
      <c r="J36" s="98">
        <v>5715</v>
      </c>
      <c r="K36" s="98">
        <v>-3.2</v>
      </c>
      <c r="L36" s="98">
        <v>19.5</v>
      </c>
      <c r="M36" s="98">
        <v>69247</v>
      </c>
      <c r="N36" s="98">
        <v>1.8</v>
      </c>
      <c r="O36" s="98">
        <v>59165</v>
      </c>
      <c r="P36" s="98">
        <v>10082</v>
      </c>
      <c r="Q36" s="98">
        <v>0.5</v>
      </c>
      <c r="R36" s="98">
        <v>10.1</v>
      </c>
      <c r="S36" s="98">
        <v>2.2000000000000002</v>
      </c>
    </row>
    <row r="37" spans="1:19" s="27" customFormat="1" x14ac:dyDescent="0.25">
      <c r="A37" s="31" t="s">
        <v>19</v>
      </c>
      <c r="B37" s="32" t="s">
        <v>20</v>
      </c>
      <c r="C37" s="98">
        <v>214</v>
      </c>
      <c r="D37" s="98">
        <v>212</v>
      </c>
      <c r="E37" s="98">
        <v>19124</v>
      </c>
      <c r="F37" s="98">
        <v>18748</v>
      </c>
      <c r="G37" s="98">
        <v>125499</v>
      </c>
      <c r="H37" s="98">
        <v>5.7</v>
      </c>
      <c r="I37" s="98">
        <v>106707</v>
      </c>
      <c r="J37" s="98">
        <v>18792</v>
      </c>
      <c r="K37" s="98">
        <v>6.4</v>
      </c>
      <c r="L37" s="98">
        <v>2.4</v>
      </c>
      <c r="M37" s="98">
        <v>242439</v>
      </c>
      <c r="N37" s="98">
        <v>2</v>
      </c>
      <c r="O37" s="98">
        <v>203671</v>
      </c>
      <c r="P37" s="98">
        <v>38768</v>
      </c>
      <c r="Q37" s="98">
        <v>2.2999999999999998</v>
      </c>
      <c r="R37" s="98">
        <v>0.4</v>
      </c>
      <c r="S37" s="98">
        <v>1.9</v>
      </c>
    </row>
    <row r="38" spans="1:19" s="27" customFormat="1" x14ac:dyDescent="0.25">
      <c r="A38" s="31" t="s">
        <v>21</v>
      </c>
      <c r="B38" s="32" t="s">
        <v>22</v>
      </c>
      <c r="C38" s="98">
        <v>364</v>
      </c>
      <c r="D38" s="98">
        <v>341</v>
      </c>
      <c r="E38" s="98">
        <v>48066</v>
      </c>
      <c r="F38" s="98">
        <v>45728</v>
      </c>
      <c r="G38" s="98">
        <v>408901</v>
      </c>
      <c r="H38" s="98">
        <v>9.6</v>
      </c>
      <c r="I38" s="98">
        <v>290914</v>
      </c>
      <c r="J38" s="98">
        <v>117987</v>
      </c>
      <c r="K38" s="98">
        <v>13.3</v>
      </c>
      <c r="L38" s="98">
        <v>1.6</v>
      </c>
      <c r="M38" s="98">
        <v>720271</v>
      </c>
      <c r="N38" s="98">
        <v>3.9</v>
      </c>
      <c r="O38" s="98">
        <v>513977</v>
      </c>
      <c r="P38" s="98">
        <v>206294</v>
      </c>
      <c r="Q38" s="98">
        <v>8.1</v>
      </c>
      <c r="R38" s="98">
        <v>-5.3</v>
      </c>
      <c r="S38" s="98">
        <v>1.8</v>
      </c>
    </row>
    <row r="39" spans="1:19" s="27" customFormat="1" x14ac:dyDescent="0.25">
      <c r="A39" s="31" t="s">
        <v>23</v>
      </c>
      <c r="B39" s="32" t="s">
        <v>24</v>
      </c>
      <c r="C39" s="98">
        <v>322</v>
      </c>
      <c r="D39" s="98">
        <v>303</v>
      </c>
      <c r="E39" s="98">
        <v>45398</v>
      </c>
      <c r="F39" s="98">
        <v>43380</v>
      </c>
      <c r="G39" s="98">
        <v>307504</v>
      </c>
      <c r="H39" s="98">
        <v>14.4</v>
      </c>
      <c r="I39" s="98">
        <v>207258</v>
      </c>
      <c r="J39" s="98">
        <v>100246</v>
      </c>
      <c r="K39" s="98">
        <v>7.9</v>
      </c>
      <c r="L39" s="98">
        <v>30.6</v>
      </c>
      <c r="M39" s="98">
        <v>511944</v>
      </c>
      <c r="N39" s="98">
        <v>7.5</v>
      </c>
      <c r="O39" s="98">
        <v>329528</v>
      </c>
      <c r="P39" s="98">
        <v>182416</v>
      </c>
      <c r="Q39" s="98">
        <v>-0.8</v>
      </c>
      <c r="R39" s="98">
        <v>26.8</v>
      </c>
      <c r="S39" s="98">
        <v>1.7</v>
      </c>
    </row>
    <row r="40" spans="1:19" s="27" customFormat="1" x14ac:dyDescent="0.25">
      <c r="A40" s="31" t="s">
        <v>25</v>
      </c>
      <c r="B40" s="32" t="s">
        <v>26</v>
      </c>
      <c r="C40" s="98">
        <v>582</v>
      </c>
      <c r="D40" s="98">
        <v>573</v>
      </c>
      <c r="E40" s="98">
        <v>51297</v>
      </c>
      <c r="F40" s="98">
        <v>49448</v>
      </c>
      <c r="G40" s="98">
        <v>326894</v>
      </c>
      <c r="H40" s="98">
        <v>7.6</v>
      </c>
      <c r="I40" s="98">
        <v>269133</v>
      </c>
      <c r="J40" s="98">
        <v>57761</v>
      </c>
      <c r="K40" s="98">
        <v>6.9</v>
      </c>
      <c r="L40" s="98">
        <v>11.2</v>
      </c>
      <c r="M40" s="98">
        <v>629579</v>
      </c>
      <c r="N40" s="98">
        <v>3.8</v>
      </c>
      <c r="O40" s="98">
        <v>521752</v>
      </c>
      <c r="P40" s="98">
        <v>107827</v>
      </c>
      <c r="Q40" s="98">
        <v>3</v>
      </c>
      <c r="R40" s="98">
        <v>8.1</v>
      </c>
      <c r="S40" s="98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1200376</v>
      </c>
      <c r="H41" s="21">
        <f>G41/'2023'!G41*100-100</f>
        <v>9.53994856885258</v>
      </c>
      <c r="I41" s="20">
        <f>SUM(I36:I40)</f>
        <v>899875</v>
      </c>
      <c r="J41" s="20">
        <f>SUM(J36:J40)</f>
        <v>300501</v>
      </c>
      <c r="K41" s="21">
        <f>I41/'2023'!I41*100-100</f>
        <v>8.7016919956658114</v>
      </c>
      <c r="L41" s="21">
        <f>J41/'2023'!J41*100-100</f>
        <v>12.129330771096477</v>
      </c>
      <c r="M41" s="20">
        <f>SUM(M36:M40)</f>
        <v>2173480</v>
      </c>
      <c r="N41" s="21">
        <f>M41/'2023'!M41*100-100</f>
        <v>4.4148654316118439</v>
      </c>
      <c r="O41" s="20">
        <f>SUM(O36:O40)</f>
        <v>1628093</v>
      </c>
      <c r="P41" s="20">
        <f>SUM(P36:P40)</f>
        <v>545387</v>
      </c>
      <c r="Q41" s="21">
        <f>O41/'2023'!O41*100-100</f>
        <v>3.542700656580962</v>
      </c>
      <c r="R41" s="21">
        <f>P41/'2023'!P41*100-100</f>
        <v>7.108110284312616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4215772</v>
      </c>
      <c r="H42" s="26">
        <f>G42/'2023'!G42*100-100</f>
        <v>8.4962623898572076</v>
      </c>
      <c r="I42" s="25">
        <f>I41+I32+I23+I14</f>
        <v>3180293</v>
      </c>
      <c r="J42" s="25">
        <f>J41+J32+J23+J14</f>
        <v>1035479</v>
      </c>
      <c r="K42" s="26">
        <f>I42/'2023'!I42*100-100</f>
        <v>6.7752025016669393</v>
      </c>
      <c r="L42" s="26">
        <f>J42/'2023'!J42*100-100</f>
        <v>14.147147531152712</v>
      </c>
      <c r="M42" s="25">
        <f>M41+M32+M23+M14</f>
        <v>7797267</v>
      </c>
      <c r="N42" s="26">
        <f>M42/'2023'!M42*100-100</f>
        <v>5.0042784041189066</v>
      </c>
      <c r="O42" s="25">
        <f t="shared" ref="O42:P42" si="0">O41+O32+O23+O14</f>
        <v>5872643</v>
      </c>
      <c r="P42" s="25">
        <f t="shared" si="0"/>
        <v>1924624</v>
      </c>
      <c r="Q42" s="26">
        <f>O42/'2023'!O42*100-100</f>
        <v>3.8072331154067882</v>
      </c>
      <c r="R42" s="26">
        <f>P42/'2023'!P42*100-100</f>
        <v>8.8337080583213776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4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31" t="s">
        <v>17</v>
      </c>
      <c r="B45" s="32" t="s">
        <v>18</v>
      </c>
      <c r="C45" s="99">
        <v>74</v>
      </c>
      <c r="D45" s="99">
        <v>71</v>
      </c>
      <c r="E45" s="99">
        <v>6015</v>
      </c>
      <c r="F45" s="99">
        <v>5510</v>
      </c>
      <c r="G45" s="99">
        <v>29488</v>
      </c>
      <c r="H45" s="99">
        <v>-17.2</v>
      </c>
      <c r="I45" s="99">
        <v>23617</v>
      </c>
      <c r="J45" s="99">
        <v>5871</v>
      </c>
      <c r="K45" s="99">
        <v>-17.5</v>
      </c>
      <c r="L45" s="99">
        <v>-16.2</v>
      </c>
      <c r="M45" s="99">
        <v>67909</v>
      </c>
      <c r="N45" s="99">
        <v>-15.5</v>
      </c>
      <c r="O45" s="99">
        <v>55689</v>
      </c>
      <c r="P45" s="99">
        <v>12220</v>
      </c>
      <c r="Q45" s="99">
        <v>-15.2</v>
      </c>
      <c r="R45" s="99">
        <v>-17</v>
      </c>
      <c r="S45" s="99">
        <v>2.2999999999999998</v>
      </c>
    </row>
    <row r="46" spans="1:19" s="27" customFormat="1" x14ac:dyDescent="0.25">
      <c r="A46" s="31" t="s">
        <v>19</v>
      </c>
      <c r="B46" s="32" t="s">
        <v>20</v>
      </c>
      <c r="C46" s="99">
        <v>214</v>
      </c>
      <c r="D46" s="99">
        <v>212</v>
      </c>
      <c r="E46" s="99">
        <v>19135</v>
      </c>
      <c r="F46" s="99">
        <v>18878</v>
      </c>
      <c r="G46" s="99">
        <v>134271</v>
      </c>
      <c r="H46" s="99">
        <v>-7.1</v>
      </c>
      <c r="I46" s="99">
        <v>114039</v>
      </c>
      <c r="J46" s="99">
        <v>20232</v>
      </c>
      <c r="K46" s="99">
        <v>-5.5</v>
      </c>
      <c r="L46" s="99">
        <v>-15.5</v>
      </c>
      <c r="M46" s="99">
        <v>267566</v>
      </c>
      <c r="N46" s="99">
        <v>-7.3</v>
      </c>
      <c r="O46" s="99">
        <v>224153</v>
      </c>
      <c r="P46" s="99">
        <v>43413</v>
      </c>
      <c r="Q46" s="99">
        <v>-4.8</v>
      </c>
      <c r="R46" s="99">
        <v>-18.3</v>
      </c>
      <c r="S46" s="99">
        <v>2</v>
      </c>
    </row>
    <row r="47" spans="1:19" s="27" customFormat="1" x14ac:dyDescent="0.25">
      <c r="A47" s="31" t="s">
        <v>21</v>
      </c>
      <c r="B47" s="32" t="s">
        <v>22</v>
      </c>
      <c r="C47" s="99">
        <v>363</v>
      </c>
      <c r="D47" s="99">
        <v>341</v>
      </c>
      <c r="E47" s="99">
        <v>48054</v>
      </c>
      <c r="F47" s="99">
        <v>45859</v>
      </c>
      <c r="G47" s="99">
        <v>404984</v>
      </c>
      <c r="H47" s="99">
        <v>-1.2</v>
      </c>
      <c r="I47" s="99">
        <v>283728</v>
      </c>
      <c r="J47" s="99">
        <v>121256</v>
      </c>
      <c r="K47" s="99">
        <v>0.8</v>
      </c>
      <c r="L47" s="99">
        <v>-5.5</v>
      </c>
      <c r="M47" s="99">
        <v>725120</v>
      </c>
      <c r="N47" s="99">
        <v>-2.7</v>
      </c>
      <c r="O47" s="99">
        <v>509848</v>
      </c>
      <c r="P47" s="99">
        <v>215272</v>
      </c>
      <c r="Q47" s="99">
        <v>0.4</v>
      </c>
      <c r="R47" s="99">
        <v>-9.1999999999999993</v>
      </c>
      <c r="S47" s="99">
        <v>1.8</v>
      </c>
    </row>
    <row r="48" spans="1:19" s="27" customFormat="1" x14ac:dyDescent="0.25">
      <c r="A48" s="31" t="s">
        <v>23</v>
      </c>
      <c r="B48" s="32" t="s">
        <v>24</v>
      </c>
      <c r="C48" s="99">
        <v>320</v>
      </c>
      <c r="D48" s="99">
        <v>302</v>
      </c>
      <c r="E48" s="99">
        <v>45369</v>
      </c>
      <c r="F48" s="99">
        <v>43039</v>
      </c>
      <c r="G48" s="99">
        <v>308468</v>
      </c>
      <c r="H48" s="99">
        <v>-2.4</v>
      </c>
      <c r="I48" s="99">
        <v>206239</v>
      </c>
      <c r="J48" s="99">
        <v>102229</v>
      </c>
      <c r="K48" s="99">
        <v>-3.2</v>
      </c>
      <c r="L48" s="99">
        <v>-0.9</v>
      </c>
      <c r="M48" s="99">
        <v>533023</v>
      </c>
      <c r="N48" s="99">
        <v>-8.6999999999999993</v>
      </c>
      <c r="O48" s="99">
        <v>342853</v>
      </c>
      <c r="P48" s="99">
        <v>190170</v>
      </c>
      <c r="Q48" s="99">
        <v>-8.1</v>
      </c>
      <c r="R48" s="99">
        <v>-9.6999999999999993</v>
      </c>
      <c r="S48" s="99">
        <v>1.7</v>
      </c>
    </row>
    <row r="49" spans="1:19" s="27" customFormat="1" x14ac:dyDescent="0.25">
      <c r="A49" s="31" t="s">
        <v>25</v>
      </c>
      <c r="B49" s="32" t="s">
        <v>26</v>
      </c>
      <c r="C49" s="99">
        <v>583</v>
      </c>
      <c r="D49" s="99">
        <v>575</v>
      </c>
      <c r="E49" s="99">
        <v>51315</v>
      </c>
      <c r="F49" s="99">
        <v>49544</v>
      </c>
      <c r="G49" s="99">
        <v>345889</v>
      </c>
      <c r="H49" s="99">
        <v>-6.6</v>
      </c>
      <c r="I49" s="99">
        <v>284358</v>
      </c>
      <c r="J49" s="99">
        <v>61531</v>
      </c>
      <c r="K49" s="99">
        <v>-6.6</v>
      </c>
      <c r="L49" s="99">
        <v>-6.5</v>
      </c>
      <c r="M49" s="99">
        <v>666520</v>
      </c>
      <c r="N49" s="99">
        <v>-7.4</v>
      </c>
      <c r="O49" s="99">
        <v>551152</v>
      </c>
      <c r="P49" s="99">
        <v>115368</v>
      </c>
      <c r="Q49" s="99">
        <v>-6.7</v>
      </c>
      <c r="R49" s="99">
        <v>-10.7</v>
      </c>
      <c r="S49" s="9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1223100</v>
      </c>
      <c r="H50" s="21">
        <f>G50/'2023'!G50*100-100</f>
        <v>-4.1869165906804824</v>
      </c>
      <c r="I50" s="20">
        <f>SUM(I45:I49)</f>
        <v>911981</v>
      </c>
      <c r="J50" s="20">
        <f>SUM(J45:J49)</f>
        <v>311119</v>
      </c>
      <c r="K50" s="21">
        <f>I50/'2023'!I50*100-100</f>
        <v>-3.8213866882651217</v>
      </c>
      <c r="L50" s="21">
        <f>J50/'2023'!J50*100-100</f>
        <v>-5.2425593606471494</v>
      </c>
      <c r="M50" s="20">
        <f>SUM(M45:M49)</f>
        <v>2260138</v>
      </c>
      <c r="N50" s="21">
        <f>M50/'2023'!M50*100-100</f>
        <v>-6.5172909703284887</v>
      </c>
      <c r="O50" s="20">
        <f>SUM(O45:O49)</f>
        <v>1683695</v>
      </c>
      <c r="P50" s="20">
        <f>SUM(P45:P49)</f>
        <v>576443</v>
      </c>
      <c r="Q50" s="21">
        <f>O50/'2023'!O50*100-100</f>
        <v>-5.0484036331768181</v>
      </c>
      <c r="R50" s="21">
        <f>P50/'2023'!P50*100-100</f>
        <v>-10.558687216152848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5438872</v>
      </c>
      <c r="H51" s="26">
        <f>G51/'2023'!G51*100-100</f>
        <v>5.3598611131020988</v>
      </c>
      <c r="I51" s="25">
        <f>I50+I41+I32+I23+I14</f>
        <v>4092274</v>
      </c>
      <c r="J51" s="25">
        <f>J50+J41+J32+J23+J14</f>
        <v>1346598</v>
      </c>
      <c r="K51" s="26">
        <f>I51/'2023'!I51*100-100</f>
        <v>4.2163541488931031</v>
      </c>
      <c r="L51" s="26">
        <f>J51/'2023'!J51*100-100</f>
        <v>8.9942661775704238</v>
      </c>
      <c r="M51" s="25">
        <f>M50+M41+M32+M23+M14</f>
        <v>10057405</v>
      </c>
      <c r="N51" s="26">
        <f>M51/'2023'!M51*100-100</f>
        <v>2.1743766085060514</v>
      </c>
      <c r="O51" s="25">
        <f>O50+O41+O32+O23+O14</f>
        <v>7556338</v>
      </c>
      <c r="P51" s="25">
        <f>P50+P41+P32+P23+P14</f>
        <v>2501067</v>
      </c>
      <c r="Q51" s="26">
        <f>O51/'2023'!O51*100-100</f>
        <v>1.6939166179483607</v>
      </c>
      <c r="R51" s="26">
        <f>P51/'2023'!P51*100-100</f>
        <v>3.6539418732886304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4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31" t="s">
        <v>17</v>
      </c>
      <c r="B54" s="32" t="s">
        <v>18</v>
      </c>
      <c r="C54" s="100">
        <v>74</v>
      </c>
      <c r="D54" s="100">
        <v>71</v>
      </c>
      <c r="E54" s="100">
        <v>6017</v>
      </c>
      <c r="F54" s="100">
        <v>5527</v>
      </c>
      <c r="G54" s="100">
        <v>34255</v>
      </c>
      <c r="H54" s="100">
        <v>5.6</v>
      </c>
      <c r="I54" s="100">
        <v>25300</v>
      </c>
      <c r="J54" s="100">
        <v>8955</v>
      </c>
      <c r="K54" s="100">
        <v>-6.9</v>
      </c>
      <c r="L54" s="100">
        <v>69.7</v>
      </c>
      <c r="M54" s="100">
        <v>83187</v>
      </c>
      <c r="N54" s="100">
        <v>10.4</v>
      </c>
      <c r="O54" s="100">
        <v>64006</v>
      </c>
      <c r="P54" s="100">
        <v>19181</v>
      </c>
      <c r="Q54" s="100">
        <v>-1.5</v>
      </c>
      <c r="R54" s="100">
        <v>85.2</v>
      </c>
      <c r="S54" s="100">
        <v>2.4</v>
      </c>
    </row>
    <row r="55" spans="1:19" s="27" customFormat="1" x14ac:dyDescent="0.25">
      <c r="A55" s="31" t="s">
        <v>19</v>
      </c>
      <c r="B55" s="32" t="s">
        <v>20</v>
      </c>
      <c r="C55" s="100">
        <v>215</v>
      </c>
      <c r="D55" s="100">
        <v>214</v>
      </c>
      <c r="E55" s="100">
        <v>19151</v>
      </c>
      <c r="F55" s="100">
        <v>18889</v>
      </c>
      <c r="G55" s="100">
        <v>141846</v>
      </c>
      <c r="H55" s="100">
        <v>5.5</v>
      </c>
      <c r="I55" s="100">
        <v>109949</v>
      </c>
      <c r="J55" s="100">
        <v>31897</v>
      </c>
      <c r="K55" s="100">
        <v>-1.1000000000000001</v>
      </c>
      <c r="L55" s="100">
        <v>37.200000000000003</v>
      </c>
      <c r="M55" s="100">
        <v>298598</v>
      </c>
      <c r="N55" s="100">
        <v>4.9000000000000004</v>
      </c>
      <c r="O55" s="100">
        <v>219884</v>
      </c>
      <c r="P55" s="100">
        <v>78714</v>
      </c>
      <c r="Q55" s="100">
        <v>-1.1000000000000001</v>
      </c>
      <c r="R55" s="100">
        <v>26.6</v>
      </c>
      <c r="S55" s="100">
        <v>2.1</v>
      </c>
    </row>
    <row r="56" spans="1:19" s="27" customFormat="1" x14ac:dyDescent="0.25">
      <c r="A56" s="31" t="s">
        <v>21</v>
      </c>
      <c r="B56" s="32" t="s">
        <v>22</v>
      </c>
      <c r="C56" s="100">
        <v>362</v>
      </c>
      <c r="D56" s="100">
        <v>343</v>
      </c>
      <c r="E56" s="100">
        <v>47976</v>
      </c>
      <c r="F56" s="100">
        <v>45945</v>
      </c>
      <c r="G56" s="100">
        <v>427493</v>
      </c>
      <c r="H56" s="100">
        <v>9.3000000000000007</v>
      </c>
      <c r="I56" s="100">
        <v>237645</v>
      </c>
      <c r="J56" s="100">
        <v>189848</v>
      </c>
      <c r="K56" s="100">
        <v>-11.4</v>
      </c>
      <c r="L56" s="100">
        <v>54.4</v>
      </c>
      <c r="M56" s="100">
        <v>816106</v>
      </c>
      <c r="N56" s="100">
        <v>13.9</v>
      </c>
      <c r="O56" s="100">
        <v>450294</v>
      </c>
      <c r="P56" s="100">
        <v>365812</v>
      </c>
      <c r="Q56" s="100">
        <v>-7.6</v>
      </c>
      <c r="R56" s="100">
        <v>59.5</v>
      </c>
      <c r="S56" s="100">
        <v>1.9</v>
      </c>
    </row>
    <row r="57" spans="1:19" s="27" customFormat="1" x14ac:dyDescent="0.25">
      <c r="A57" s="31" t="s">
        <v>23</v>
      </c>
      <c r="B57" s="32" t="s">
        <v>24</v>
      </c>
      <c r="C57" s="100">
        <v>318</v>
      </c>
      <c r="D57" s="100">
        <v>300</v>
      </c>
      <c r="E57" s="100">
        <v>45164</v>
      </c>
      <c r="F57" s="100">
        <v>42648</v>
      </c>
      <c r="G57" s="100">
        <v>356869</v>
      </c>
      <c r="H57" s="100">
        <v>8.5</v>
      </c>
      <c r="I57" s="100">
        <v>211110</v>
      </c>
      <c r="J57" s="100">
        <v>145759</v>
      </c>
      <c r="K57" s="100">
        <v>-8.1</v>
      </c>
      <c r="L57" s="100">
        <v>47</v>
      </c>
      <c r="M57" s="100">
        <v>664605</v>
      </c>
      <c r="N57" s="100">
        <v>16.399999999999999</v>
      </c>
      <c r="O57" s="100">
        <v>370330</v>
      </c>
      <c r="P57" s="100">
        <v>294275</v>
      </c>
      <c r="Q57" s="100">
        <v>-2.6</v>
      </c>
      <c r="R57" s="100">
        <v>54.2</v>
      </c>
      <c r="S57" s="100">
        <v>1.9</v>
      </c>
    </row>
    <row r="58" spans="1:19" s="27" customFormat="1" x14ac:dyDescent="0.25">
      <c r="A58" s="31" t="s">
        <v>25</v>
      </c>
      <c r="B58" s="32" t="s">
        <v>26</v>
      </c>
      <c r="C58" s="100">
        <v>583</v>
      </c>
      <c r="D58" s="100">
        <v>574</v>
      </c>
      <c r="E58" s="100">
        <v>51353</v>
      </c>
      <c r="F58" s="100">
        <v>49550</v>
      </c>
      <c r="G58" s="100">
        <v>396846</v>
      </c>
      <c r="H58" s="100">
        <v>21.3</v>
      </c>
      <c r="I58" s="100">
        <v>289691</v>
      </c>
      <c r="J58" s="100">
        <v>107155</v>
      </c>
      <c r="K58" s="100">
        <v>5.6</v>
      </c>
      <c r="L58" s="100">
        <v>102.8</v>
      </c>
      <c r="M58" s="100">
        <v>768184</v>
      </c>
      <c r="N58" s="100">
        <v>20</v>
      </c>
      <c r="O58" s="100">
        <v>561552</v>
      </c>
      <c r="P58" s="100">
        <v>206632</v>
      </c>
      <c r="Q58" s="100">
        <v>4.4000000000000004</v>
      </c>
      <c r="R58" s="100">
        <v>101.9</v>
      </c>
      <c r="S58" s="100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1357309</v>
      </c>
      <c r="H59" s="21">
        <f>G59/'2023'!G59*100-100</f>
        <v>11.797972609554776</v>
      </c>
      <c r="I59" s="20">
        <f>SUM(I54:I58)</f>
        <v>873695</v>
      </c>
      <c r="J59" s="20">
        <f>SUM(J54:J58)</f>
        <v>483614</v>
      </c>
      <c r="K59" s="21">
        <f>I59/'2023'!I59*100-100</f>
        <v>-4.0509256717132587</v>
      </c>
      <c r="L59" s="21">
        <f>J59/'2023'!J59*100-100</f>
        <v>59.350359648226799</v>
      </c>
      <c r="M59" s="20">
        <f>SUM(M54:M58)</f>
        <v>2630680</v>
      </c>
      <c r="N59" s="21">
        <f>M59/'2023'!M59*100-100</f>
        <v>14.987474850259886</v>
      </c>
      <c r="O59" s="20">
        <f>SUM(O54:O58)</f>
        <v>1666066</v>
      </c>
      <c r="P59" s="20">
        <f>SUM(P54:P58)</f>
        <v>964614</v>
      </c>
      <c r="Q59" s="21">
        <f>O59/'2023'!O59*100-100</f>
        <v>-1.5784048180956205</v>
      </c>
      <c r="R59" s="21">
        <f>P59/'2023'!P59*100-100</f>
        <v>62.116730418882298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6796181</v>
      </c>
      <c r="H60" s="26">
        <f>G60/'2023'!G60*100-100</f>
        <v>6.5857111513193018</v>
      </c>
      <c r="I60" s="25">
        <f>I59+I50+I41+I32+I23+I14</f>
        <v>4965969</v>
      </c>
      <c r="J60" s="25">
        <f>J59+J50+J41+J32+J23+J14</f>
        <v>1830212</v>
      </c>
      <c r="K60" s="26">
        <f>I60/'2023'!I60*100-100</f>
        <v>2.6601040416828141</v>
      </c>
      <c r="L60" s="26">
        <f>J60/'2023'!J60*100-100</f>
        <v>18.92470728742073</v>
      </c>
      <c r="M60" s="25">
        <f>M59+M50+M41+M32+M23+M14</f>
        <v>12688085</v>
      </c>
      <c r="N60" s="26">
        <f>M60/'2023'!M60*100-100</f>
        <v>4.5907773116690294</v>
      </c>
      <c r="O60" s="25">
        <f>O59+O50+O41+O32+O23+O14</f>
        <v>9222404</v>
      </c>
      <c r="P60" s="25">
        <f>P59+P50+P41+P32+P23+P14</f>
        <v>3465681</v>
      </c>
      <c r="Q60" s="26">
        <f>O60/'2023'!O60*100-100</f>
        <v>1.0867500498999334</v>
      </c>
      <c r="R60" s="26">
        <f>P60/'2023'!P60*100-100</f>
        <v>15.218791234985858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4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31" t="s">
        <v>17</v>
      </c>
      <c r="B63" s="32" t="s">
        <v>18</v>
      </c>
      <c r="C63" s="101">
        <v>74</v>
      </c>
      <c r="D63" s="101">
        <v>71</v>
      </c>
      <c r="E63" s="101">
        <v>6009</v>
      </c>
      <c r="F63" s="101">
        <v>5536</v>
      </c>
      <c r="G63" s="101">
        <v>28038</v>
      </c>
      <c r="H63" s="101">
        <v>9.1</v>
      </c>
      <c r="I63" s="101">
        <v>20696</v>
      </c>
      <c r="J63" s="101">
        <v>7342</v>
      </c>
      <c r="K63" s="101">
        <v>4.5</v>
      </c>
      <c r="L63" s="101">
        <v>24.7</v>
      </c>
      <c r="M63" s="101">
        <v>65027</v>
      </c>
      <c r="N63" s="101">
        <v>2.7</v>
      </c>
      <c r="O63" s="101">
        <v>50795</v>
      </c>
      <c r="P63" s="101">
        <v>14232</v>
      </c>
      <c r="Q63" s="101">
        <v>2.8</v>
      </c>
      <c r="R63" s="101">
        <v>2.4</v>
      </c>
      <c r="S63" s="101">
        <v>2.2999999999999998</v>
      </c>
    </row>
    <row r="64" spans="1:19" s="27" customFormat="1" x14ac:dyDescent="0.25">
      <c r="A64" s="31" t="s">
        <v>19</v>
      </c>
      <c r="B64" s="32" t="s">
        <v>20</v>
      </c>
      <c r="C64" s="101">
        <v>216</v>
      </c>
      <c r="D64" s="101">
        <v>215</v>
      </c>
      <c r="E64" s="101">
        <v>19282</v>
      </c>
      <c r="F64" s="101">
        <v>19038</v>
      </c>
      <c r="G64" s="101">
        <v>117642</v>
      </c>
      <c r="H64" s="101">
        <v>5</v>
      </c>
      <c r="I64" s="101">
        <v>94219</v>
      </c>
      <c r="J64" s="101">
        <v>23423</v>
      </c>
      <c r="K64" s="101">
        <v>4.9000000000000004</v>
      </c>
      <c r="L64" s="101">
        <v>5.7</v>
      </c>
      <c r="M64" s="101">
        <v>250486</v>
      </c>
      <c r="N64" s="101">
        <v>3.1</v>
      </c>
      <c r="O64" s="101">
        <v>199813</v>
      </c>
      <c r="P64" s="101">
        <v>50673</v>
      </c>
      <c r="Q64" s="101">
        <v>3.5</v>
      </c>
      <c r="R64" s="101">
        <v>1.5</v>
      </c>
      <c r="S64" s="101">
        <v>2.1</v>
      </c>
    </row>
    <row r="65" spans="1:19" s="27" customFormat="1" x14ac:dyDescent="0.25">
      <c r="A65" s="31" t="s">
        <v>21</v>
      </c>
      <c r="B65" s="32" t="s">
        <v>22</v>
      </c>
      <c r="C65" s="101">
        <v>361</v>
      </c>
      <c r="D65" s="101">
        <v>341</v>
      </c>
      <c r="E65" s="101">
        <v>47839</v>
      </c>
      <c r="F65" s="101">
        <v>45799</v>
      </c>
      <c r="G65" s="101">
        <v>383857</v>
      </c>
      <c r="H65" s="101">
        <v>9.4</v>
      </c>
      <c r="I65" s="101">
        <v>247156</v>
      </c>
      <c r="J65" s="101">
        <v>136701</v>
      </c>
      <c r="K65" s="101">
        <v>3.7</v>
      </c>
      <c r="L65" s="101">
        <v>21.6</v>
      </c>
      <c r="M65" s="101">
        <v>715870</v>
      </c>
      <c r="N65" s="101">
        <v>8</v>
      </c>
      <c r="O65" s="101">
        <v>467277</v>
      </c>
      <c r="P65" s="101">
        <v>248593</v>
      </c>
      <c r="Q65" s="101">
        <v>2</v>
      </c>
      <c r="R65" s="101">
        <v>21.5</v>
      </c>
      <c r="S65" s="101">
        <v>1.9</v>
      </c>
    </row>
    <row r="66" spans="1:19" s="27" customFormat="1" x14ac:dyDescent="0.25">
      <c r="A66" s="31" t="s">
        <v>23</v>
      </c>
      <c r="B66" s="32" t="s">
        <v>24</v>
      </c>
      <c r="C66" s="101">
        <v>320</v>
      </c>
      <c r="D66" s="101">
        <v>304</v>
      </c>
      <c r="E66" s="101">
        <v>44945</v>
      </c>
      <c r="F66" s="101">
        <v>42491</v>
      </c>
      <c r="G66" s="101">
        <v>321689</v>
      </c>
      <c r="H66" s="101">
        <v>21.3</v>
      </c>
      <c r="I66" s="101">
        <v>200476</v>
      </c>
      <c r="J66" s="101">
        <v>121213</v>
      </c>
      <c r="K66" s="101">
        <v>9</v>
      </c>
      <c r="L66" s="101">
        <v>48.9</v>
      </c>
      <c r="M66" s="101">
        <v>536358</v>
      </c>
      <c r="N66" s="101">
        <v>11.7</v>
      </c>
      <c r="O66" s="101">
        <v>328613</v>
      </c>
      <c r="P66" s="101">
        <v>207745</v>
      </c>
      <c r="Q66" s="101">
        <v>-0.2</v>
      </c>
      <c r="R66" s="101">
        <v>37.5</v>
      </c>
      <c r="S66" s="101">
        <v>1.7</v>
      </c>
    </row>
    <row r="67" spans="1:19" s="27" customFormat="1" x14ac:dyDescent="0.25">
      <c r="A67" s="31" t="s">
        <v>25</v>
      </c>
      <c r="B67" s="32" t="s">
        <v>26</v>
      </c>
      <c r="C67" s="101">
        <v>582</v>
      </c>
      <c r="D67" s="101">
        <v>570</v>
      </c>
      <c r="E67" s="101">
        <v>51404</v>
      </c>
      <c r="F67" s="101">
        <v>49833</v>
      </c>
      <c r="G67" s="101">
        <v>364373</v>
      </c>
      <c r="H67" s="101">
        <v>29.5</v>
      </c>
      <c r="I67" s="101">
        <v>278000</v>
      </c>
      <c r="J67" s="101">
        <v>86373</v>
      </c>
      <c r="K67" s="101">
        <v>27.3</v>
      </c>
      <c r="L67" s="101">
        <v>37.299999999999997</v>
      </c>
      <c r="M67" s="101">
        <v>690047</v>
      </c>
      <c r="N67" s="101">
        <v>18.899999999999999</v>
      </c>
      <c r="O67" s="101">
        <v>539416</v>
      </c>
      <c r="P67" s="101">
        <v>150631</v>
      </c>
      <c r="Q67" s="101">
        <v>16.7</v>
      </c>
      <c r="R67" s="101">
        <v>27.8</v>
      </c>
      <c r="S67" s="101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1215599</v>
      </c>
      <c r="H68" s="21">
        <f>G68/'2023'!G68*100-100</f>
        <v>17.444299415579835</v>
      </c>
      <c r="I68" s="20">
        <f>SUM(I63:I67)</f>
        <v>840547</v>
      </c>
      <c r="J68" s="20">
        <f>SUM(J63:J67)</f>
        <v>375052</v>
      </c>
      <c r="K68" s="21">
        <f>I68/'2023'!I68*100-100</f>
        <v>12.038276159907866</v>
      </c>
      <c r="L68" s="21">
        <f>J68/'2023'!J68*100-100</f>
        <v>31.684520611914564</v>
      </c>
      <c r="M68" s="20">
        <f>SUM(M63:M67)</f>
        <v>2257788</v>
      </c>
      <c r="N68" s="21">
        <f>M68/'2023'!M68*100-100</f>
        <v>11.228425915799377</v>
      </c>
      <c r="O68" s="20">
        <f>SUM(O63:O67)</f>
        <v>1585914</v>
      </c>
      <c r="P68" s="20">
        <f>SUM(P63:P67)</f>
        <v>671874</v>
      </c>
      <c r="Q68" s="21">
        <f>O68/'2023'!O68*100-100</f>
        <v>6.2631663584465684</v>
      </c>
      <c r="R68" s="21">
        <f>P68/'2023'!P68*100-100</f>
        <v>25.017025599803503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8011780</v>
      </c>
      <c r="H69" s="26">
        <f>G69/'2023'!G69*100-100</f>
        <v>8.1021931099285922</v>
      </c>
      <c r="I69" s="25">
        <f>I68+I59+I50+I41+I32+I23+I14</f>
        <v>5806516</v>
      </c>
      <c r="J69" s="25">
        <f>J68+J59+J50+J41+J32+J23+J14</f>
        <v>2205264</v>
      </c>
      <c r="K69" s="26">
        <f>I69/'2023'!I69*100-100</f>
        <v>3.9193030759241481</v>
      </c>
      <c r="L69" s="26">
        <f>J69/'2023'!J69*100-100</f>
        <v>20.917348493073163</v>
      </c>
      <c r="M69" s="25">
        <f>M68+M59+M50+M41+M32+M23+M14</f>
        <v>14945873</v>
      </c>
      <c r="N69" s="26">
        <f>M69/'2023'!M69*100-100</f>
        <v>5.542228690047807</v>
      </c>
      <c r="O69" s="25">
        <f>O68+O59+O50+O41+O32+O23+O14</f>
        <v>10808318</v>
      </c>
      <c r="P69" s="25">
        <f>P68+P59+P50+P41+P32+P23+P14</f>
        <v>4137555</v>
      </c>
      <c r="Q69" s="26">
        <f>O69/'2023'!O69*100-100</f>
        <v>1.8144922561372994</v>
      </c>
      <c r="R69" s="26">
        <f>P69/'2023'!P69*100-100</f>
        <v>16.704072586570689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4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72" t="s">
        <v>17</v>
      </c>
      <c r="B72" s="73" t="s">
        <v>18</v>
      </c>
      <c r="C72" s="102">
        <v>73</v>
      </c>
      <c r="D72" s="102">
        <v>70</v>
      </c>
      <c r="E72" s="102">
        <v>5993</v>
      </c>
      <c r="F72" s="102">
        <v>5341</v>
      </c>
      <c r="G72" s="102">
        <v>28355</v>
      </c>
      <c r="H72" s="102">
        <v>-8.1</v>
      </c>
      <c r="I72" s="102">
        <v>22177</v>
      </c>
      <c r="J72" s="102">
        <v>6178</v>
      </c>
      <c r="K72" s="102">
        <v>-10.8</v>
      </c>
      <c r="L72" s="102">
        <v>3</v>
      </c>
      <c r="M72" s="102">
        <v>62683</v>
      </c>
      <c r="N72" s="102">
        <v>-11.3</v>
      </c>
      <c r="O72" s="102">
        <v>50849</v>
      </c>
      <c r="P72" s="102">
        <v>11834</v>
      </c>
      <c r="Q72" s="102">
        <v>-10.199999999999999</v>
      </c>
      <c r="R72" s="102">
        <v>-15.7</v>
      </c>
      <c r="S72" s="102">
        <v>2.2000000000000002</v>
      </c>
    </row>
    <row r="73" spans="1:19" s="27" customFormat="1" x14ac:dyDescent="0.25">
      <c r="A73" s="72" t="s">
        <v>19</v>
      </c>
      <c r="B73" s="73" t="s">
        <v>20</v>
      </c>
      <c r="C73" s="102">
        <v>216</v>
      </c>
      <c r="D73" s="102">
        <v>214</v>
      </c>
      <c r="E73" s="102">
        <v>19302</v>
      </c>
      <c r="F73" s="102">
        <v>19039</v>
      </c>
      <c r="G73" s="102">
        <v>137565</v>
      </c>
      <c r="H73" s="102">
        <v>1.6</v>
      </c>
      <c r="I73" s="102">
        <v>112425</v>
      </c>
      <c r="J73" s="102">
        <v>25140</v>
      </c>
      <c r="K73" s="102">
        <v>1</v>
      </c>
      <c r="L73" s="102">
        <v>4</v>
      </c>
      <c r="M73" s="102">
        <v>287046</v>
      </c>
      <c r="N73" s="102">
        <v>1.2</v>
      </c>
      <c r="O73" s="102">
        <v>233226</v>
      </c>
      <c r="P73" s="102">
        <v>53820</v>
      </c>
      <c r="Q73" s="102">
        <v>2.8</v>
      </c>
      <c r="R73" s="102">
        <v>-5.0999999999999996</v>
      </c>
      <c r="S73" s="102">
        <v>2.1</v>
      </c>
    </row>
    <row r="74" spans="1:19" s="27" customFormat="1" x14ac:dyDescent="0.25">
      <c r="A74" s="72" t="s">
        <v>21</v>
      </c>
      <c r="B74" s="73" t="s">
        <v>22</v>
      </c>
      <c r="C74" s="102">
        <v>361</v>
      </c>
      <c r="D74" s="102">
        <v>341</v>
      </c>
      <c r="E74" s="102">
        <v>47913</v>
      </c>
      <c r="F74" s="102">
        <v>45968</v>
      </c>
      <c r="G74" s="102">
        <v>407784</v>
      </c>
      <c r="H74" s="102">
        <v>6</v>
      </c>
      <c r="I74" s="102">
        <v>262816</v>
      </c>
      <c r="J74" s="102">
        <v>144968</v>
      </c>
      <c r="K74" s="102">
        <v>1.6</v>
      </c>
      <c r="L74" s="102">
        <v>15.1</v>
      </c>
      <c r="M74" s="102">
        <v>785317</v>
      </c>
      <c r="N74" s="102">
        <v>6.4</v>
      </c>
      <c r="O74" s="102">
        <v>509648</v>
      </c>
      <c r="P74" s="102">
        <v>275669</v>
      </c>
      <c r="Q74" s="102">
        <v>2.4</v>
      </c>
      <c r="R74" s="102">
        <v>14.8</v>
      </c>
      <c r="S74" s="102">
        <v>1.9</v>
      </c>
    </row>
    <row r="75" spans="1:19" s="27" customFormat="1" x14ac:dyDescent="0.25">
      <c r="A75" s="72" t="s">
        <v>23</v>
      </c>
      <c r="B75" s="73" t="s">
        <v>24</v>
      </c>
      <c r="C75" s="102">
        <v>319</v>
      </c>
      <c r="D75" s="102">
        <v>301</v>
      </c>
      <c r="E75" s="102">
        <v>44920</v>
      </c>
      <c r="F75" s="102">
        <v>42681</v>
      </c>
      <c r="G75" s="102">
        <v>296989</v>
      </c>
      <c r="H75" s="102">
        <v>-3.8</v>
      </c>
      <c r="I75" s="102">
        <v>205146</v>
      </c>
      <c r="J75" s="102">
        <v>91843</v>
      </c>
      <c r="K75" s="102">
        <v>-2.9</v>
      </c>
      <c r="L75" s="102">
        <v>-5.7</v>
      </c>
      <c r="M75" s="102">
        <v>511713</v>
      </c>
      <c r="N75" s="102">
        <v>-10.199999999999999</v>
      </c>
      <c r="O75" s="102">
        <v>345971</v>
      </c>
      <c r="P75" s="102">
        <v>165742</v>
      </c>
      <c r="Q75" s="102">
        <v>-9.1999999999999993</v>
      </c>
      <c r="R75" s="102">
        <v>-12.3</v>
      </c>
      <c r="S75" s="102">
        <v>1.7</v>
      </c>
    </row>
    <row r="76" spans="1:19" s="27" customFormat="1" x14ac:dyDescent="0.25">
      <c r="A76" s="72" t="s">
        <v>25</v>
      </c>
      <c r="B76" s="73" t="s">
        <v>26</v>
      </c>
      <c r="C76" s="102">
        <v>581</v>
      </c>
      <c r="D76" s="102">
        <v>569</v>
      </c>
      <c r="E76" s="102">
        <v>51302</v>
      </c>
      <c r="F76" s="102">
        <v>49818</v>
      </c>
      <c r="G76" s="102">
        <v>342064</v>
      </c>
      <c r="H76" s="102">
        <v>-0.3</v>
      </c>
      <c r="I76" s="102">
        <v>274299</v>
      </c>
      <c r="J76" s="102">
        <v>67765</v>
      </c>
      <c r="K76" s="102">
        <v>-1.8</v>
      </c>
      <c r="L76" s="102">
        <v>6.4</v>
      </c>
      <c r="M76" s="102">
        <v>662546</v>
      </c>
      <c r="N76" s="102">
        <v>-0.8</v>
      </c>
      <c r="O76" s="102">
        <v>539997</v>
      </c>
      <c r="P76" s="102">
        <v>122549</v>
      </c>
      <c r="Q76" s="102">
        <v>-2</v>
      </c>
      <c r="R76" s="102">
        <v>4.8</v>
      </c>
      <c r="S76" s="102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1212757</v>
      </c>
      <c r="H77" s="21">
        <f>G77/'2023'!G77*100-100</f>
        <v>0.83578267322410227</v>
      </c>
      <c r="I77" s="20">
        <f>SUM(I72:I76)</f>
        <v>876863</v>
      </c>
      <c r="J77" s="20">
        <f>SUM(J72:J76)</f>
        <v>335894</v>
      </c>
      <c r="K77" s="21">
        <f>I77/'2023'!I77*100-100</f>
        <v>-0.96497994707517876</v>
      </c>
      <c r="L77" s="21">
        <f>J77/'2023'!J77*100-100</f>
        <v>5.8607365946208319</v>
      </c>
      <c r="M77" s="20">
        <f>SUM(M72:M76)</f>
        <v>2309305</v>
      </c>
      <c r="N77" s="21">
        <f>M77/'2023'!M77*100-100</f>
        <v>-0.89070705934913974</v>
      </c>
      <c r="O77" s="20">
        <f>SUM(O72:O76)</f>
        <v>1679691</v>
      </c>
      <c r="P77" s="20">
        <f>SUM(P72:P76)</f>
        <v>629614</v>
      </c>
      <c r="Q77" s="21">
        <f>O77/'2023'!O77*100-100</f>
        <v>-1.9496921062570465</v>
      </c>
      <c r="R77" s="21">
        <f>P77/'2023'!P77*100-100</f>
        <v>2.0497011190207672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9224537</v>
      </c>
      <c r="H78" s="26">
        <f>G78/'2023'!G78*100-100</f>
        <v>7.0876422552245373</v>
      </c>
      <c r="I78" s="25">
        <f>I77+I68+I59+I50+I41+I32+I23+I14</f>
        <v>6683379</v>
      </c>
      <c r="J78" s="25">
        <f>J77+J68+J59+J50+J41+J32+J23+J14</f>
        <v>2541158</v>
      </c>
      <c r="K78" s="26">
        <f>I78/'2023'!I78*100-100</f>
        <v>3.2512010401470377</v>
      </c>
      <c r="L78" s="26">
        <f>J78/'2023'!J78*100-100</f>
        <v>18.686025157444192</v>
      </c>
      <c r="M78" s="25">
        <f>M77+M68+M59+M50+M41+M32+M23+M14</f>
        <v>17255178</v>
      </c>
      <c r="N78" s="26">
        <f>M78/'2023'!M78*100-100</f>
        <v>4.6333066421605054</v>
      </c>
      <c r="O78" s="25">
        <f>O77+O68+O59+O50+O41+O32+O23+O14</f>
        <v>12488009</v>
      </c>
      <c r="P78" s="25">
        <f>P77+P68+P59+P50+P41+P32+P23+P14</f>
        <v>4767169</v>
      </c>
      <c r="Q78" s="26">
        <f>O78/'2023'!O78*100-100</f>
        <v>1.2914570353549806</v>
      </c>
      <c r="R78" s="26">
        <f>P78/'2023'!P78*100-100</f>
        <v>14.531893010294539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4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72" t="s">
        <v>17</v>
      </c>
      <c r="B81" s="73" t="s">
        <v>18</v>
      </c>
      <c r="C81" s="103">
        <v>73</v>
      </c>
      <c r="D81" s="103">
        <v>70</v>
      </c>
      <c r="E81" s="103">
        <v>6000</v>
      </c>
      <c r="F81" s="103">
        <v>5539</v>
      </c>
      <c r="G81" s="103">
        <v>32921</v>
      </c>
      <c r="H81" s="103">
        <v>-8.3000000000000007</v>
      </c>
      <c r="I81" s="103">
        <v>26735</v>
      </c>
      <c r="J81" s="103">
        <v>6186</v>
      </c>
      <c r="K81" s="103">
        <v>-11.5</v>
      </c>
      <c r="L81" s="103">
        <v>8.5</v>
      </c>
      <c r="M81" s="103">
        <v>73296</v>
      </c>
      <c r="N81" s="103">
        <v>-7.7</v>
      </c>
      <c r="O81" s="103">
        <v>61149</v>
      </c>
      <c r="P81" s="103">
        <v>12147</v>
      </c>
      <c r="Q81" s="103">
        <v>-9.4</v>
      </c>
      <c r="R81" s="103">
        <v>2.2000000000000002</v>
      </c>
      <c r="S81" s="103">
        <v>2.2000000000000002</v>
      </c>
    </row>
    <row r="82" spans="1:19" s="27" customFormat="1" x14ac:dyDescent="0.25">
      <c r="A82" s="72" t="s">
        <v>19</v>
      </c>
      <c r="B82" s="73" t="s">
        <v>20</v>
      </c>
      <c r="C82" s="103">
        <v>216</v>
      </c>
      <c r="D82" s="103">
        <v>213</v>
      </c>
      <c r="E82" s="103">
        <v>19424</v>
      </c>
      <c r="F82" s="103">
        <v>19140</v>
      </c>
      <c r="G82" s="103">
        <v>141361</v>
      </c>
      <c r="H82" s="103">
        <v>-4.4000000000000004</v>
      </c>
      <c r="I82" s="103">
        <v>120378</v>
      </c>
      <c r="J82" s="103">
        <v>20983</v>
      </c>
      <c r="K82" s="103">
        <v>-5.5</v>
      </c>
      <c r="L82" s="103">
        <v>2.2000000000000002</v>
      </c>
      <c r="M82" s="103">
        <v>275949</v>
      </c>
      <c r="N82" s="103">
        <v>-5.9</v>
      </c>
      <c r="O82" s="103">
        <v>231245</v>
      </c>
      <c r="P82" s="103">
        <v>44704</v>
      </c>
      <c r="Q82" s="103">
        <v>-6.2</v>
      </c>
      <c r="R82" s="103">
        <v>-4.7</v>
      </c>
      <c r="S82" s="103">
        <v>2</v>
      </c>
    </row>
    <row r="83" spans="1:19" s="27" customFormat="1" x14ac:dyDescent="0.25">
      <c r="A83" s="72" t="s">
        <v>21</v>
      </c>
      <c r="B83" s="73" t="s">
        <v>22</v>
      </c>
      <c r="C83" s="103">
        <v>356</v>
      </c>
      <c r="D83" s="103">
        <v>336</v>
      </c>
      <c r="E83" s="103">
        <v>47769</v>
      </c>
      <c r="F83" s="103">
        <v>45465</v>
      </c>
      <c r="G83" s="103">
        <v>391928</v>
      </c>
      <c r="H83" s="103">
        <v>-1.1000000000000001</v>
      </c>
      <c r="I83" s="103">
        <v>273609</v>
      </c>
      <c r="J83" s="103">
        <v>118319</v>
      </c>
      <c r="K83" s="103">
        <v>-4.5</v>
      </c>
      <c r="L83" s="103">
        <v>7.8</v>
      </c>
      <c r="M83" s="103">
        <v>706472</v>
      </c>
      <c r="N83" s="103">
        <v>1</v>
      </c>
      <c r="O83" s="103">
        <v>490032</v>
      </c>
      <c r="P83" s="103">
        <v>216440</v>
      </c>
      <c r="Q83" s="103">
        <v>-2.6</v>
      </c>
      <c r="R83" s="103">
        <v>10</v>
      </c>
      <c r="S83" s="103">
        <v>1.8</v>
      </c>
    </row>
    <row r="84" spans="1:19" s="27" customFormat="1" x14ac:dyDescent="0.25">
      <c r="A84" s="72" t="s">
        <v>23</v>
      </c>
      <c r="B84" s="73" t="s">
        <v>24</v>
      </c>
      <c r="C84" s="103">
        <v>318</v>
      </c>
      <c r="D84" s="103">
        <v>296</v>
      </c>
      <c r="E84" s="103">
        <v>44847</v>
      </c>
      <c r="F84" s="103">
        <v>42307</v>
      </c>
      <c r="G84" s="103">
        <v>344825</v>
      </c>
      <c r="H84" s="103">
        <v>4.7</v>
      </c>
      <c r="I84" s="103">
        <v>250407</v>
      </c>
      <c r="J84" s="103">
        <v>94418</v>
      </c>
      <c r="K84" s="103">
        <v>8.6</v>
      </c>
      <c r="L84" s="103">
        <v>-4.4000000000000004</v>
      </c>
      <c r="M84" s="103">
        <v>561285</v>
      </c>
      <c r="N84" s="103">
        <v>-4.0999999999999996</v>
      </c>
      <c r="O84" s="103">
        <v>399170</v>
      </c>
      <c r="P84" s="103">
        <v>162115</v>
      </c>
      <c r="Q84" s="103">
        <v>-1.3</v>
      </c>
      <c r="R84" s="103">
        <v>-10.5</v>
      </c>
      <c r="S84" s="103">
        <v>1.6</v>
      </c>
    </row>
    <row r="85" spans="1:19" s="27" customFormat="1" x14ac:dyDescent="0.25">
      <c r="A85" s="72" t="s">
        <v>25</v>
      </c>
      <c r="B85" s="73" t="s">
        <v>26</v>
      </c>
      <c r="C85" s="103">
        <v>579</v>
      </c>
      <c r="D85" s="103">
        <v>569</v>
      </c>
      <c r="E85" s="103">
        <v>51338</v>
      </c>
      <c r="F85" s="103">
        <v>49595</v>
      </c>
      <c r="G85" s="103">
        <v>358644</v>
      </c>
      <c r="H85" s="103">
        <v>-0.7</v>
      </c>
      <c r="I85" s="103">
        <v>289625</v>
      </c>
      <c r="J85" s="103">
        <v>69019</v>
      </c>
      <c r="K85" s="103">
        <v>-3.1</v>
      </c>
      <c r="L85" s="103">
        <v>10.7</v>
      </c>
      <c r="M85" s="103">
        <v>685577</v>
      </c>
      <c r="N85" s="103">
        <v>-2.2999999999999998</v>
      </c>
      <c r="O85" s="103">
        <v>559597</v>
      </c>
      <c r="P85" s="103">
        <v>125980</v>
      </c>
      <c r="Q85" s="103">
        <v>-3.9</v>
      </c>
      <c r="R85" s="103">
        <v>5.6</v>
      </c>
      <c r="S85" s="103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1269679</v>
      </c>
      <c r="H86" s="21">
        <f>G86/'2023'!G86*100-100</f>
        <v>-7.8147625823191902E-2</v>
      </c>
      <c r="I86" s="20">
        <f>SUM(I81:I85)</f>
        <v>960754</v>
      </c>
      <c r="J86" s="20">
        <f>SUM(J81:J85)</f>
        <v>308925</v>
      </c>
      <c r="K86" s="21">
        <f>I86/'2023'!I86*100-100</f>
        <v>-1.3213587655951642</v>
      </c>
      <c r="L86" s="21">
        <f>J86/'2023'!J86*100-100</f>
        <v>3.9965932005399765</v>
      </c>
      <c r="M86" s="20">
        <f>SUM(M81:M85)</f>
        <v>2302579</v>
      </c>
      <c r="N86" s="21">
        <f>M86/'2023'!M86*100-100</f>
        <v>-2.3980226793356252</v>
      </c>
      <c r="O86" s="20">
        <f>SUM(O81:O85)</f>
        <v>1741193</v>
      </c>
      <c r="P86" s="20">
        <f>SUM(P81:P85)</f>
        <v>561386</v>
      </c>
      <c r="Q86" s="21">
        <f>O86/'2023'!O86*100-100</f>
        <v>-3.4426290417479777</v>
      </c>
      <c r="R86" s="21">
        <f>P86/'2023'!P86*100-100</f>
        <v>0.9906832242268564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10494216</v>
      </c>
      <c r="H87" s="26">
        <f>G87/'2023'!G87*100-100</f>
        <v>6.1664824927546817</v>
      </c>
      <c r="I87" s="25">
        <f>I86+I77+I68+I59+I50+I41+I32+I23+I14</f>
        <v>7644133</v>
      </c>
      <c r="J87" s="25">
        <f>J86+J77+J68+J59+J50+J41+J32+J23+J14</f>
        <v>2850083</v>
      </c>
      <c r="K87" s="26">
        <f>I87/'2023'!I87*100-100</f>
        <v>2.6533495377053669</v>
      </c>
      <c r="L87" s="26">
        <f>J87/'2023'!J87*100-100</f>
        <v>16.89631680686297</v>
      </c>
      <c r="M87" s="25">
        <f>M86+M77+M68+M59+M50+M41+M32+M23+M14</f>
        <v>19557757</v>
      </c>
      <c r="N87" s="26">
        <f>M87/'2023'!M87*100-100</f>
        <v>3.7533195188370883</v>
      </c>
      <c r="O87" s="25">
        <f>O86+O77+O68+O59+O50+O41+O32+O23+O14</f>
        <v>14229202</v>
      </c>
      <c r="P87" s="25">
        <f>P86+P77+P68+P59+P50+P41+P32+P23+P14</f>
        <v>5328555</v>
      </c>
      <c r="Q87" s="26">
        <f>O87/'2023'!O87*100-100</f>
        <v>0.68738027666310586</v>
      </c>
      <c r="R87" s="26">
        <f>P87/'2023'!P87*100-100</f>
        <v>12.936518399232241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4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31"/>
      <c r="B90" s="32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</row>
    <row r="91" spans="1:19" s="27" customFormat="1" x14ac:dyDescent="0.25">
      <c r="A91" s="31"/>
      <c r="B91" s="32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</row>
    <row r="92" spans="1:19" s="27" customFormat="1" x14ac:dyDescent="0.25">
      <c r="A92" s="31"/>
      <c r="B92" s="32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</row>
    <row r="93" spans="1:19" s="27" customFormat="1" x14ac:dyDescent="0.25">
      <c r="A93" s="31"/>
      <c r="B93" s="32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</row>
    <row r="94" spans="1:19" s="27" customFormat="1" x14ac:dyDescent="0.25">
      <c r="A94" s="31"/>
      <c r="B94" s="32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G95/'2023'!G95*100-100</f>
        <v>-100</v>
      </c>
      <c r="I95" s="20">
        <f>SUM(I90:I94)</f>
        <v>0</v>
      </c>
      <c r="J95" s="20">
        <f>SUM(J90:J94)</f>
        <v>0</v>
      </c>
      <c r="K95" s="21">
        <f>I95/'2023'!I95*100-100</f>
        <v>-100</v>
      </c>
      <c r="L95" s="21">
        <f>J95/'2023'!J95*100-100</f>
        <v>-100</v>
      </c>
      <c r="M95" s="20">
        <f>SUM(M90:M94)</f>
        <v>0</v>
      </c>
      <c r="N95" s="21">
        <f>M95/'2023'!M95*100-100</f>
        <v>-100</v>
      </c>
      <c r="O95" s="20">
        <f>SUM(O90:O94)</f>
        <v>0</v>
      </c>
      <c r="P95" s="20">
        <f>SUM(P90:P94)</f>
        <v>0</v>
      </c>
      <c r="Q95" s="21">
        <f>O95/'2023'!O95*100-100</f>
        <v>-100</v>
      </c>
      <c r="R95" s="21">
        <f>P95/'2023'!P95*100-100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10494216</v>
      </c>
      <c r="H96" s="26">
        <f>G96/'2023'!G96*100-100</f>
        <v>-5.3394009642662326</v>
      </c>
      <c r="I96" s="25">
        <f>I95+I86+I77+I68+I59+I50+I41+I32+I23+I14</f>
        <v>7644133</v>
      </c>
      <c r="J96" s="25">
        <f>J95+J86+J77+J68+J59+J50+J41+J32+J23+J14</f>
        <v>2850083</v>
      </c>
      <c r="K96" s="26">
        <f>I96/'2023'!I96*100-100</f>
        <v>-8.0441226552651699</v>
      </c>
      <c r="L96" s="26">
        <f>J96/'2023'!J96*100-100</f>
        <v>2.7677987742502381</v>
      </c>
      <c r="M96" s="25">
        <f>M95+M86+M77+M68+M59+M50+M41+M32+M23+M14</f>
        <v>19557757</v>
      </c>
      <c r="N96" s="26">
        <f>M96/'2023'!M96*100-100</f>
        <v>-7.6577327552875403</v>
      </c>
      <c r="O96" s="25">
        <f>O95+O86+O77+O68+O59+O50+O41+O32+O23+O14</f>
        <v>14229202</v>
      </c>
      <c r="P96" s="25">
        <f>P95+P86+P77+P68+P59+P50+P41+P32+P23+P14</f>
        <v>5328555</v>
      </c>
      <c r="Q96" s="26">
        <f>O96/'2023'!O96*100-100</f>
        <v>-9.9098744315076601</v>
      </c>
      <c r="R96" s="26">
        <f>P96/'2023'!P96*100-100</f>
        <v>-1.0523972146773986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4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31"/>
      <c r="B99" s="32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</row>
    <row r="100" spans="1:19" s="27" customFormat="1" x14ac:dyDescent="0.25">
      <c r="A100" s="31"/>
      <c r="B100" s="32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s="27" customFormat="1" x14ac:dyDescent="0.25">
      <c r="A101" s="31"/>
      <c r="B101" s="32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s="27" customFormat="1" x14ac:dyDescent="0.25">
      <c r="A102" s="31"/>
      <c r="B102" s="32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s="27" customFormat="1" x14ac:dyDescent="0.25">
      <c r="A103" s="31"/>
      <c r="B103" s="32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G104/'2023'!G104*100-100</f>
        <v>-100</v>
      </c>
      <c r="I104" s="20">
        <f>SUM(I99:I103)</f>
        <v>0</v>
      </c>
      <c r="J104" s="20">
        <f>SUM(J99:J103)</f>
        <v>0</v>
      </c>
      <c r="K104" s="21">
        <f>I104/'2023'!I104*100-100</f>
        <v>-100</v>
      </c>
      <c r="L104" s="21">
        <f>J104/'2023'!J104*100-100</f>
        <v>-100</v>
      </c>
      <c r="M104" s="20">
        <f>SUM(M99:M103)</f>
        <v>0</v>
      </c>
      <c r="N104" s="21">
        <f>M104/'2023'!M104*100-100</f>
        <v>-100</v>
      </c>
      <c r="O104" s="20">
        <f>SUM(O99:O103)</f>
        <v>0</v>
      </c>
      <c r="P104" s="20">
        <f>SUM(P99:P103)</f>
        <v>0</v>
      </c>
      <c r="Q104" s="21">
        <f>O104/'2023'!O104*100-100</f>
        <v>-100</v>
      </c>
      <c r="R104" s="21">
        <f>P104/'2023'!P104*100-100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10494216</v>
      </c>
      <c r="H105" s="26">
        <f>G105/'2023'!G105*100-100</f>
        <v>-14.596920246363368</v>
      </c>
      <c r="I105" s="25">
        <f>I104+I95+I86+I77+I68+I59+I50+I41+I32+I23+I14</f>
        <v>7644133</v>
      </c>
      <c r="J105" s="25">
        <f>J104+J95+J86+J77+J68+J59+J50+J41+J32+J23+J14</f>
        <v>2850083</v>
      </c>
      <c r="K105" s="26">
        <f>I105/'2023'!I105*100-100</f>
        <v>-16.91556239870728</v>
      </c>
      <c r="L105" s="26">
        <f>J105/'2023'!J105*100-100</f>
        <v>-7.6874368203685464</v>
      </c>
      <c r="M105" s="25">
        <f>M104+M95+M86+M77+M68+M59+M50+M41+M32+M23+M14</f>
        <v>19557757</v>
      </c>
      <c r="N105" s="26">
        <f>M105/'2023'!M105*100-100</f>
        <v>-16.330938138712852</v>
      </c>
      <c r="O105" s="25">
        <f>O104+O95+O86+O77+O68+O59+O50+O41+O32+O23+O14</f>
        <v>14229202</v>
      </c>
      <c r="P105" s="25">
        <f>P104+P95+P86+P77+P68+P59+P50+P41+P32+P23+P14</f>
        <v>5328555</v>
      </c>
      <c r="Q105" s="26">
        <f>O105/'2023'!O105*100-100</f>
        <v>-18.269267607340794</v>
      </c>
      <c r="R105" s="26">
        <f>P105/'2023'!P105*100-100</f>
        <v>-10.673864315863739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4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31"/>
      <c r="B108" s="32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7" customFormat="1" x14ac:dyDescent="0.25">
      <c r="A109" s="31"/>
      <c r="B109" s="32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7" customFormat="1" x14ac:dyDescent="0.25">
      <c r="A110" s="31"/>
      <c r="B110" s="32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7" customFormat="1" x14ac:dyDescent="0.25">
      <c r="A111" s="31"/>
      <c r="B111" s="32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7" customFormat="1" x14ac:dyDescent="0.25">
      <c r="A112" s="31"/>
      <c r="B112" s="32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G113/'2023'!G113*100-100</f>
        <v>-100</v>
      </c>
      <c r="I113" s="20">
        <f>SUM(I108:I112)</f>
        <v>0</v>
      </c>
      <c r="J113" s="20">
        <f>SUM(J108:J112)</f>
        <v>0</v>
      </c>
      <c r="K113" s="21">
        <f>I113/'2023'!I113*100-100</f>
        <v>-100</v>
      </c>
      <c r="L113" s="21">
        <f>J113/'2023'!J113*100-100</f>
        <v>-100</v>
      </c>
      <c r="M113" s="20">
        <f>SUM(M108:M112)</f>
        <v>0</v>
      </c>
      <c r="N113" s="21">
        <f>M113/'2023'!M113*100-100</f>
        <v>-100</v>
      </c>
      <c r="O113" s="20">
        <f>SUM(O108:O112)</f>
        <v>0</v>
      </c>
      <c r="P113" s="20">
        <f>SUM(P108:P112)</f>
        <v>0</v>
      </c>
      <c r="Q113" s="21">
        <f>O113/'2023'!O113*100-100</f>
        <v>-100</v>
      </c>
      <c r="R113" s="21">
        <f>P113/'2023'!P113*100-100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10494216</v>
      </c>
      <c r="H114" s="26">
        <f>G114/'2023'!G114*100-100</f>
        <v>-21.967636196724058</v>
      </c>
      <c r="I114" s="25">
        <f>I113+I104+I95+I86+I77+I68+I59+I50+I41+I32+I23+I14</f>
        <v>7644133</v>
      </c>
      <c r="J114" s="25">
        <f>J113+J104+J95+J86+J77+J68+J59+J50+J41+J32+J23+J14</f>
        <v>2850083</v>
      </c>
      <c r="K114" s="26">
        <f>I114/'2023'!I114*100-100</f>
        <v>-23.188129536885938</v>
      </c>
      <c r="L114" s="26">
        <f>J114/'2023'!J114*100-100</f>
        <v>-18.494141615307555</v>
      </c>
      <c r="M114" s="25">
        <f>M113+M104+M95+M86+M77+M68+M59+M50+M41+M32+M23+M14</f>
        <v>19557757</v>
      </c>
      <c r="N114" s="26">
        <f>M114/'2023'!M114*100-100</f>
        <v>-23.093072419597576</v>
      </c>
      <c r="O114" s="25">
        <f>O113+O104+O95+O86+O77+O68+O59+O50+O41+O32+O23+O14</f>
        <v>14229202</v>
      </c>
      <c r="P114" s="25">
        <f>P113+P104+P95+P86+P77+P68+P59+P50+P41+P32+P23+P14</f>
        <v>5328555</v>
      </c>
      <c r="Q114" s="26">
        <f>O114/'2023'!O114*100-100</f>
        <v>-24.149992499863274</v>
      </c>
      <c r="R114" s="26">
        <f>P114/'2023'!P114*100-100</f>
        <v>-20.120780750033916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100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8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85" t="s">
        <v>2</v>
      </c>
      <c r="B3" s="77"/>
      <c r="C3" s="76" t="s">
        <v>3</v>
      </c>
      <c r="D3" s="76" t="s">
        <v>4</v>
      </c>
      <c r="E3" s="76" t="s">
        <v>5</v>
      </c>
      <c r="F3" s="76" t="s">
        <v>6</v>
      </c>
      <c r="G3" s="89" t="s">
        <v>7</v>
      </c>
      <c r="H3" s="90"/>
      <c r="I3" s="76" t="s">
        <v>7</v>
      </c>
      <c r="J3" s="77"/>
      <c r="K3" s="77"/>
      <c r="L3" s="77"/>
      <c r="M3" s="89" t="s">
        <v>8</v>
      </c>
      <c r="N3" s="90"/>
      <c r="O3" s="76" t="s">
        <v>8</v>
      </c>
      <c r="P3" s="77"/>
      <c r="Q3" s="77"/>
      <c r="R3" s="77"/>
      <c r="S3" s="78" t="s">
        <v>9</v>
      </c>
    </row>
    <row r="4" spans="1:19" s="23" customFormat="1" x14ac:dyDescent="0.25">
      <c r="A4" s="86"/>
      <c r="B4" s="81"/>
      <c r="C4" s="81"/>
      <c r="D4" s="81"/>
      <c r="E4" s="81"/>
      <c r="F4" s="81"/>
      <c r="G4" s="91"/>
      <c r="H4" s="92"/>
      <c r="I4" s="80" t="s">
        <v>10</v>
      </c>
      <c r="J4" s="81"/>
      <c r="K4" s="81"/>
      <c r="L4" s="81"/>
      <c r="M4" s="91"/>
      <c r="N4" s="92"/>
      <c r="O4" s="80" t="s">
        <v>10</v>
      </c>
      <c r="P4" s="81"/>
      <c r="Q4" s="81"/>
      <c r="R4" s="81"/>
      <c r="S4" s="79"/>
    </row>
    <row r="5" spans="1:19" s="23" customFormat="1" ht="25.5" customHeight="1" x14ac:dyDescent="0.25">
      <c r="A5" s="86"/>
      <c r="B5" s="81"/>
      <c r="C5" s="81"/>
      <c r="D5" s="81"/>
      <c r="E5" s="81"/>
      <c r="F5" s="81"/>
      <c r="G5" s="93"/>
      <c r="H5" s="94"/>
      <c r="I5" s="6" t="s">
        <v>11</v>
      </c>
      <c r="J5" s="6" t="s">
        <v>12</v>
      </c>
      <c r="K5" s="30" t="s">
        <v>11</v>
      </c>
      <c r="L5" s="30" t="s">
        <v>12</v>
      </c>
      <c r="M5" s="93"/>
      <c r="N5" s="94"/>
      <c r="O5" s="6" t="s">
        <v>11</v>
      </c>
      <c r="P5" s="6" t="s">
        <v>12</v>
      </c>
      <c r="Q5" s="30" t="s">
        <v>11</v>
      </c>
      <c r="R5" s="30" t="s">
        <v>12</v>
      </c>
      <c r="S5" s="79"/>
    </row>
    <row r="6" spans="1:19" s="23" customFormat="1" ht="38.25" customHeight="1" thickBot="1" x14ac:dyDescent="0.3">
      <c r="A6" s="87"/>
      <c r="B6" s="8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4" t="s">
        <v>84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74" t="s">
        <v>16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2" t="s">
        <v>27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4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4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4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4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4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4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4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4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4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8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85" t="s">
        <v>2</v>
      </c>
      <c r="B3" s="77"/>
      <c r="C3" s="76" t="s">
        <v>3</v>
      </c>
      <c r="D3" s="76" t="s">
        <v>4</v>
      </c>
      <c r="E3" s="76" t="s">
        <v>5</v>
      </c>
      <c r="F3" s="76" t="s">
        <v>6</v>
      </c>
      <c r="G3" s="89" t="s">
        <v>7</v>
      </c>
      <c r="H3" s="90"/>
      <c r="I3" s="76" t="s">
        <v>7</v>
      </c>
      <c r="J3" s="77"/>
      <c r="K3" s="77"/>
      <c r="L3" s="77"/>
      <c r="M3" s="89" t="s">
        <v>8</v>
      </c>
      <c r="N3" s="90"/>
      <c r="O3" s="76" t="s">
        <v>8</v>
      </c>
      <c r="P3" s="77"/>
      <c r="Q3" s="77"/>
      <c r="R3" s="77"/>
      <c r="S3" s="78" t="s">
        <v>9</v>
      </c>
    </row>
    <row r="4" spans="1:19" s="23" customFormat="1" x14ac:dyDescent="0.25">
      <c r="A4" s="86"/>
      <c r="B4" s="81"/>
      <c r="C4" s="81"/>
      <c r="D4" s="81"/>
      <c r="E4" s="81"/>
      <c r="F4" s="81"/>
      <c r="G4" s="91"/>
      <c r="H4" s="92"/>
      <c r="I4" s="80" t="s">
        <v>10</v>
      </c>
      <c r="J4" s="81"/>
      <c r="K4" s="81"/>
      <c r="L4" s="81"/>
      <c r="M4" s="91"/>
      <c r="N4" s="92"/>
      <c r="O4" s="80" t="s">
        <v>10</v>
      </c>
      <c r="P4" s="81"/>
      <c r="Q4" s="81"/>
      <c r="R4" s="81"/>
      <c r="S4" s="79"/>
    </row>
    <row r="5" spans="1:19" s="23" customFormat="1" ht="25.5" customHeight="1" x14ac:dyDescent="0.25">
      <c r="A5" s="86"/>
      <c r="B5" s="81"/>
      <c r="C5" s="81"/>
      <c r="D5" s="81"/>
      <c r="E5" s="81"/>
      <c r="F5" s="81"/>
      <c r="G5" s="93"/>
      <c r="H5" s="94"/>
      <c r="I5" s="6" t="s">
        <v>11</v>
      </c>
      <c r="J5" s="6" t="s">
        <v>12</v>
      </c>
      <c r="K5" s="30" t="s">
        <v>11</v>
      </c>
      <c r="L5" s="30" t="s">
        <v>12</v>
      </c>
      <c r="M5" s="93"/>
      <c r="N5" s="94"/>
      <c r="O5" s="6" t="s">
        <v>11</v>
      </c>
      <c r="P5" s="6" t="s">
        <v>12</v>
      </c>
      <c r="Q5" s="30" t="s">
        <v>11</v>
      </c>
      <c r="R5" s="30" t="s">
        <v>12</v>
      </c>
      <c r="S5" s="79"/>
    </row>
    <row r="6" spans="1:19" s="23" customFormat="1" ht="38.25" customHeight="1" thickBot="1" x14ac:dyDescent="0.3">
      <c r="A6" s="87"/>
      <c r="B6" s="8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4" t="s">
        <v>82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74" t="s">
        <v>16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2" t="s">
        <v>27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4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4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4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4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4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4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4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4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4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8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85" t="s">
        <v>2</v>
      </c>
      <c r="B3" s="77"/>
      <c r="C3" s="76" t="s">
        <v>3</v>
      </c>
      <c r="D3" s="76" t="s">
        <v>4</v>
      </c>
      <c r="E3" s="76" t="s">
        <v>5</v>
      </c>
      <c r="F3" s="76" t="s">
        <v>6</v>
      </c>
      <c r="G3" s="89" t="s">
        <v>7</v>
      </c>
      <c r="H3" s="90"/>
      <c r="I3" s="76" t="s">
        <v>7</v>
      </c>
      <c r="J3" s="77"/>
      <c r="K3" s="77"/>
      <c r="L3" s="77"/>
      <c r="M3" s="89" t="s">
        <v>8</v>
      </c>
      <c r="N3" s="90"/>
      <c r="O3" s="76" t="s">
        <v>8</v>
      </c>
      <c r="P3" s="77"/>
      <c r="Q3" s="77"/>
      <c r="R3" s="77"/>
      <c r="S3" s="78" t="s">
        <v>9</v>
      </c>
    </row>
    <row r="4" spans="1:19" s="23" customFormat="1" x14ac:dyDescent="0.25">
      <c r="A4" s="86"/>
      <c r="B4" s="81"/>
      <c r="C4" s="81"/>
      <c r="D4" s="81"/>
      <c r="E4" s="81"/>
      <c r="F4" s="81"/>
      <c r="G4" s="91"/>
      <c r="H4" s="92"/>
      <c r="I4" s="80" t="s">
        <v>10</v>
      </c>
      <c r="J4" s="81"/>
      <c r="K4" s="81"/>
      <c r="L4" s="81"/>
      <c r="M4" s="91"/>
      <c r="N4" s="92"/>
      <c r="O4" s="80" t="s">
        <v>10</v>
      </c>
      <c r="P4" s="81"/>
      <c r="Q4" s="81"/>
      <c r="R4" s="81"/>
      <c r="S4" s="79"/>
    </row>
    <row r="5" spans="1:19" s="23" customFormat="1" ht="25.5" customHeight="1" x14ac:dyDescent="0.25">
      <c r="A5" s="86"/>
      <c r="B5" s="81"/>
      <c r="C5" s="81"/>
      <c r="D5" s="81"/>
      <c r="E5" s="81"/>
      <c r="F5" s="81"/>
      <c r="G5" s="93"/>
      <c r="H5" s="94"/>
      <c r="I5" s="6" t="s">
        <v>11</v>
      </c>
      <c r="J5" s="6" t="s">
        <v>12</v>
      </c>
      <c r="K5" s="30" t="s">
        <v>11</v>
      </c>
      <c r="L5" s="30" t="s">
        <v>12</v>
      </c>
      <c r="M5" s="93"/>
      <c r="N5" s="94"/>
      <c r="O5" s="6" t="s">
        <v>11</v>
      </c>
      <c r="P5" s="6" t="s">
        <v>12</v>
      </c>
      <c r="Q5" s="30" t="s">
        <v>11</v>
      </c>
      <c r="R5" s="30" t="s">
        <v>12</v>
      </c>
      <c r="S5" s="79"/>
    </row>
    <row r="6" spans="1:19" s="23" customFormat="1" ht="38.25" customHeight="1" thickBot="1" x14ac:dyDescent="0.3">
      <c r="A6" s="87"/>
      <c r="B6" s="8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4" t="s">
        <v>81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74" t="s">
        <v>16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2" t="s">
        <v>27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4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4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4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4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4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4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4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4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4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x14ac:dyDescent="0.25">
      <c r="A2" s="8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25.5" customHeight="1" x14ac:dyDescent="0.25">
      <c r="A3" s="85" t="s">
        <v>2</v>
      </c>
      <c r="B3" s="77"/>
      <c r="C3" s="76" t="s">
        <v>3</v>
      </c>
      <c r="D3" s="76" t="s">
        <v>4</v>
      </c>
      <c r="E3" s="76" t="s">
        <v>5</v>
      </c>
      <c r="F3" s="76" t="s">
        <v>6</v>
      </c>
      <c r="G3" s="76" t="s">
        <v>7</v>
      </c>
      <c r="H3" s="77"/>
      <c r="I3" s="76" t="s">
        <v>7</v>
      </c>
      <c r="J3" s="77"/>
      <c r="K3" s="77"/>
      <c r="L3" s="77"/>
      <c r="M3" s="76" t="s">
        <v>8</v>
      </c>
      <c r="N3" s="77"/>
      <c r="O3" s="76" t="s">
        <v>8</v>
      </c>
      <c r="P3" s="77"/>
      <c r="Q3" s="77"/>
      <c r="R3" s="77"/>
      <c r="S3" s="78" t="s">
        <v>9</v>
      </c>
    </row>
    <row r="4" spans="1:19" x14ac:dyDescent="0.25">
      <c r="A4" s="86"/>
      <c r="B4" s="81"/>
      <c r="C4" s="81"/>
      <c r="D4" s="81"/>
      <c r="E4" s="81"/>
      <c r="F4" s="81"/>
      <c r="G4" s="81"/>
      <c r="H4" s="81"/>
      <c r="I4" s="80" t="s">
        <v>10</v>
      </c>
      <c r="J4" s="81"/>
      <c r="K4" s="81"/>
      <c r="L4" s="81"/>
      <c r="M4" s="81"/>
      <c r="N4" s="81"/>
      <c r="O4" s="80" t="s">
        <v>10</v>
      </c>
      <c r="P4" s="81"/>
      <c r="Q4" s="81"/>
      <c r="R4" s="81"/>
      <c r="S4" s="79"/>
    </row>
    <row r="5" spans="1:19" ht="25.5" customHeight="1" x14ac:dyDescent="0.25">
      <c r="A5" s="86"/>
      <c r="B5" s="81"/>
      <c r="C5" s="81"/>
      <c r="D5" s="81"/>
      <c r="E5" s="81"/>
      <c r="F5" s="81"/>
      <c r="G5" s="81"/>
      <c r="H5" s="81"/>
      <c r="I5" s="6" t="s">
        <v>11</v>
      </c>
      <c r="J5" s="6" t="s">
        <v>12</v>
      </c>
      <c r="K5" s="6" t="s">
        <v>11</v>
      </c>
      <c r="L5" s="6" t="s">
        <v>12</v>
      </c>
      <c r="M5" s="81"/>
      <c r="N5" s="81"/>
      <c r="O5" s="6" t="s">
        <v>11</v>
      </c>
      <c r="P5" s="6" t="s">
        <v>12</v>
      </c>
      <c r="Q5" s="6" t="s">
        <v>11</v>
      </c>
      <c r="R5" s="6" t="s">
        <v>12</v>
      </c>
      <c r="S5" s="79"/>
    </row>
    <row r="6" spans="1:19" ht="38.25" customHeight="1" x14ac:dyDescent="0.25">
      <c r="A6" s="87"/>
      <c r="B6" s="8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4" t="s">
        <v>15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74" t="s">
        <v>16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4" t="s">
        <v>27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4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4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4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4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4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4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4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4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4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5" customHeight="1" thickBot="1" x14ac:dyDescent="0.35">
      <c r="A2" s="8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12.75" customHeight="1" x14ac:dyDescent="0.3">
      <c r="A3" s="85" t="s">
        <v>2</v>
      </c>
      <c r="B3" s="77"/>
      <c r="C3" s="76" t="s">
        <v>3</v>
      </c>
      <c r="D3" s="76" t="s">
        <v>4</v>
      </c>
      <c r="E3" s="76" t="s">
        <v>5</v>
      </c>
      <c r="F3" s="76" t="s">
        <v>6</v>
      </c>
      <c r="G3" s="76" t="s">
        <v>7</v>
      </c>
      <c r="H3" s="77"/>
      <c r="I3" s="76" t="s">
        <v>7</v>
      </c>
      <c r="J3" s="77"/>
      <c r="K3" s="77"/>
      <c r="L3" s="77"/>
      <c r="M3" s="76" t="s">
        <v>8</v>
      </c>
      <c r="N3" s="77"/>
      <c r="O3" s="76" t="s">
        <v>8</v>
      </c>
      <c r="P3" s="77"/>
      <c r="Q3" s="77"/>
      <c r="R3" s="77"/>
      <c r="S3" s="78" t="s">
        <v>9</v>
      </c>
    </row>
    <row r="4" spans="1:19" ht="12.75" customHeight="1" x14ac:dyDescent="0.3">
      <c r="A4" s="86"/>
      <c r="B4" s="81"/>
      <c r="C4" s="81"/>
      <c r="D4" s="81"/>
      <c r="E4" s="81"/>
      <c r="F4" s="81"/>
      <c r="G4" s="81"/>
      <c r="H4" s="81"/>
      <c r="I4" s="80" t="s">
        <v>10</v>
      </c>
      <c r="J4" s="81"/>
      <c r="K4" s="81"/>
      <c r="L4" s="81"/>
      <c r="M4" s="81"/>
      <c r="N4" s="81"/>
      <c r="O4" s="80" t="s">
        <v>10</v>
      </c>
      <c r="P4" s="81"/>
      <c r="Q4" s="81"/>
      <c r="R4" s="81"/>
      <c r="S4" s="79"/>
    </row>
    <row r="5" spans="1:19" ht="39.6" x14ac:dyDescent="0.3">
      <c r="A5" s="86"/>
      <c r="B5" s="81"/>
      <c r="C5" s="81"/>
      <c r="D5" s="81"/>
      <c r="E5" s="81"/>
      <c r="F5" s="81"/>
      <c r="G5" s="81"/>
      <c r="H5" s="81"/>
      <c r="I5" s="6" t="s">
        <v>11</v>
      </c>
      <c r="J5" s="6" t="s">
        <v>12</v>
      </c>
      <c r="K5" s="6" t="s">
        <v>11</v>
      </c>
      <c r="L5" s="6" t="s">
        <v>12</v>
      </c>
      <c r="M5" s="81"/>
      <c r="N5" s="81"/>
      <c r="O5" s="6" t="s">
        <v>11</v>
      </c>
      <c r="P5" s="6" t="s">
        <v>12</v>
      </c>
      <c r="Q5" s="6" t="s">
        <v>11</v>
      </c>
      <c r="R5" s="6" t="s">
        <v>12</v>
      </c>
      <c r="S5" s="79"/>
    </row>
    <row r="6" spans="1:19" ht="53.4" thickBot="1" x14ac:dyDescent="0.35">
      <c r="A6" s="87"/>
      <c r="B6" s="8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4" t="s">
        <v>38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3">
      <c r="A8" s="74" t="s">
        <v>16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4" t="s">
        <v>27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4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4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4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4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4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4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4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4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4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4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2024-11-21T08:40:27Z</dcterms:modified>
</cp:coreProperties>
</file>